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<sst xmlns="http://schemas.openxmlformats.org/spreadsheetml/2006/main" count="143" uniqueCount="66">
  <si>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</si>
  <si>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</si>
  <si>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</si>
  <si>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</si>
  <si>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</si>
  <si>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</si>
  <si>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</si>
  <si>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</si>
  <si>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</si>
  <si>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</si>
  <si>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</si>
  <si>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</si>
  <si>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</si>
  <si>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</si>
  <si>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</si>
  <si>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</si>
  <si>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</si>
  <si>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</si>
  <si>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</si>
  <si>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</si>
  <si>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</si>
  <si>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</si>
  <si>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</si>
  <si>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</si>
  <si>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</si>
  <si>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</si>
  <si>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</si>
  <si>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</si>
  <si>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</si>
  <si>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</si>
  <si>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</si>
  <si>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</si>
  <si>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</si>
  <si>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</si>
  <si>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</si>
  <si>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</si>
  <si>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</si>
  <si>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</si>
  <si>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</si>
  <si>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</si>
  <si>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</si>
  <si>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</si>
  <si>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</si>
  <si>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</si>
  <si>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</si>
  <si>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</si>
  <si>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</si>
  <si>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</si>
  <si>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</si>
  <si>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</si>
  <si>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</si>
  <si>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</si>
  <si>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</si>
  <si>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</si>
  <si>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</si>
  <si>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</si>
  <si>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</si>
  <si>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</si>
  <si>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</si>
  <si>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</si>
  <si>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</si>
  <si>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</si>
  <si>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</si>
  <si>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</si>
  <si>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</si>
  <si>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августа 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</si>
</sst>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C16" sqref="C16:BY40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3533.1</v>
      </c>
      <c r="D16" s="19">
        <f>G16+AH16+AT16</f>
        <v>1603</v>
      </c>
      <c r="E16" s="19">
        <f>D16/C16*100</f>
        <v>45.3709207211797</v>
      </c>
      <c r="F16" s="20">
        <f>I16+L16+O16+R16+U16+X16+AA16+AD16+20+2+2</f>
        <v>291.59999999999997</v>
      </c>
      <c r="G16" s="20">
        <f>J16+M16+P16+S16+V16+Y16+AB16+AE16+63.9</f>
        <v>281.5</v>
      </c>
      <c r="H16" s="19">
        <f>G16/F16*100</f>
        <v>96.5363511659808</v>
      </c>
      <c r="I16" s="20">
        <v>122.8</v>
      </c>
      <c r="J16" s="20">
        <v>123.7</v>
      </c>
      <c r="K16" s="19">
        <f>J16/I16*100</f>
        <v>100.73289902280132</v>
      </c>
      <c r="L16" s="20">
        <v>1</v>
      </c>
      <c r="M16" s="20">
        <v>-0.1</v>
      </c>
      <c r="N16" s="19">
        <f>M16/L16*100</f>
        <v>-10</v>
      </c>
      <c r="O16" s="20">
        <v>50.8</v>
      </c>
      <c r="P16" s="20">
        <v>18.7</v>
      </c>
      <c r="Q16" s="19">
        <f>P16/O16*100</f>
        <v>36.811023622047244</v>
      </c>
      <c r="R16" s="20">
        <v>74.8</v>
      </c>
      <c r="S16" s="20">
        <v>74.2</v>
      </c>
      <c r="T16" s="19">
        <f>S16/R16*100</f>
        <v>99.19786096256685</v>
      </c>
      <c r="U16" s="20">
        <v>3.2</v>
      </c>
      <c r="V16" s="20">
        <v>1.1</v>
      </c>
      <c r="W16" s="19">
        <f>V16/U16*100</f>
        <v>34.375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3237</v>
      </c>
      <c r="AH16" s="20">
        <v>1321.5</v>
      </c>
      <c r="AI16" s="19">
        <f>AH16/AG16*100</f>
        <v>40.824837812789625</v>
      </c>
      <c r="AJ16" s="19">
        <v>2351.1</v>
      </c>
      <c r="AK16" s="19">
        <v>1252.5</v>
      </c>
      <c r="AL16" s="19">
        <f>AK16/AJ16*100</f>
        <v>53.27293607247672</v>
      </c>
      <c r="AM16" s="19">
        <v>59.9</v>
      </c>
      <c r="AN16" s="19">
        <v>0</v>
      </c>
      <c r="AO16" s="19">
        <f>AN16/AM16*100</f>
        <v>0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3888</v>
      </c>
      <c r="AW16" s="20">
        <v>1377.8</v>
      </c>
      <c r="AX16" s="19">
        <f aca="true" t="shared" si="0" ref="AX16:AX32">AW16/AV16*100</f>
        <v>35.43724279835391</v>
      </c>
      <c r="AY16" s="20">
        <v>717.3</v>
      </c>
      <c r="AZ16" s="20">
        <v>332.7</v>
      </c>
      <c r="BA16" s="19">
        <f>AZ16/AY16*100</f>
        <v>46.38226683396069</v>
      </c>
      <c r="BB16" s="19">
        <v>712</v>
      </c>
      <c r="BC16" s="20">
        <v>327.4</v>
      </c>
      <c r="BD16" s="19">
        <f>BC16/BB16*100</f>
        <v>45.983146067415724</v>
      </c>
      <c r="BE16" s="20">
        <v>15</v>
      </c>
      <c r="BF16" s="20">
        <v>0</v>
      </c>
      <c r="BG16" s="19">
        <f>BF16/BE16*100</f>
        <v>0</v>
      </c>
      <c r="BH16" s="20">
        <v>877.5</v>
      </c>
      <c r="BI16" s="20">
        <v>79.5</v>
      </c>
      <c r="BJ16" s="19">
        <f>BI16/BH16*100</f>
        <v>9.05982905982906</v>
      </c>
      <c r="BK16" s="20">
        <v>1847.4</v>
      </c>
      <c r="BL16" s="20">
        <v>926.6</v>
      </c>
      <c r="BM16" s="19">
        <f>BL16/BK16*100</f>
        <v>50.156977373606146</v>
      </c>
      <c r="BN16" s="21">
        <v>1322.4</v>
      </c>
      <c r="BO16" s="21">
        <v>688.2</v>
      </c>
      <c r="BP16" s="19">
        <f>BO16/BN16*100</f>
        <v>52.04174228675136</v>
      </c>
      <c r="BQ16" s="21">
        <v>162.4</v>
      </c>
      <c r="BR16" s="21">
        <v>87.1</v>
      </c>
      <c r="BS16" s="19">
        <f>BR16/BQ16*100</f>
        <v>53.63300492610838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-354.9000000000001</v>
      </c>
      <c r="BX16" s="19">
        <f>SUM(D16-AW16)</f>
        <v>225.20000000000005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4818.8</v>
      </c>
      <c r="D17" s="19">
        <f>G17+AH17+AT17</f>
        <v>1403.2</v>
      </c>
      <c r="E17" s="19">
        <f aca="true" t="shared" si="3" ref="E17:E40">D17/C17*100</f>
        <v>29.119282808998094</v>
      </c>
      <c r="F17" s="20">
        <f>I17+L17+O17+R17+U17+X17+AA17+AD17+20+2+1.9</f>
        <v>276.69999999999993</v>
      </c>
      <c r="G17" s="20">
        <f>J17+M17+P17+S17+V17+Y17+AB17+AE17+31.2</f>
        <v>200.4</v>
      </c>
      <c r="H17" s="19">
        <f aca="true" t="shared" si="4" ref="H17:H39">G17/F17*100</f>
        <v>72.42500903505604</v>
      </c>
      <c r="I17" s="20">
        <v>102.6</v>
      </c>
      <c r="J17" s="20">
        <v>104.5</v>
      </c>
      <c r="K17" s="19">
        <f aca="true" t="shared" si="5" ref="K17:K39">J17/I17*100</f>
        <v>101.85185185185186</v>
      </c>
      <c r="L17" s="20">
        <v>6</v>
      </c>
      <c r="M17" s="20">
        <v>22.7</v>
      </c>
      <c r="N17" s="19">
        <f aca="true" t="shared" si="6" ref="N17:N39">M17/L17*100</f>
        <v>378.3333333333333</v>
      </c>
      <c r="O17" s="20">
        <v>37</v>
      </c>
      <c r="P17" s="22">
        <v>7.6</v>
      </c>
      <c r="Q17" s="19">
        <f>P17/O17*100</f>
        <v>20.54054054054054</v>
      </c>
      <c r="R17" s="20">
        <v>100</v>
      </c>
      <c r="S17" s="20">
        <v>24.3</v>
      </c>
      <c r="T17" s="19">
        <f aca="true" t="shared" si="7" ref="T17:T39">S17/R17*100</f>
        <v>24.3</v>
      </c>
      <c r="U17" s="20">
        <v>3.7</v>
      </c>
      <c r="V17" s="20">
        <v>10.1</v>
      </c>
      <c r="W17" s="19">
        <f aca="true" t="shared" si="8" ref="W17:W39">V17/U17*100</f>
        <v>272.9729729729729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4504.5</v>
      </c>
      <c r="AH17" s="20">
        <v>1202.8</v>
      </c>
      <c r="AI17" s="19">
        <f aca="true" t="shared" si="12" ref="AI17:AI39">AH17/AG17*100</f>
        <v>26.702186702186705</v>
      </c>
      <c r="AJ17" s="19">
        <v>2044.9</v>
      </c>
      <c r="AK17" s="19">
        <v>1025.4</v>
      </c>
      <c r="AL17" s="19">
        <f aca="true" t="shared" si="13" ref="AL17:AL39">AK17/AJ17*100</f>
        <v>50.14426133307253</v>
      </c>
      <c r="AM17" s="19">
        <v>418.5</v>
      </c>
      <c r="AN17" s="19">
        <v>0</v>
      </c>
      <c r="AO17" s="19">
        <f aca="true" t="shared" si="14" ref="AO17:AO39">AN17/AM17*100</f>
        <v>0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37.6</v>
      </c>
      <c r="AT17" s="20">
        <v>0</v>
      </c>
      <c r="AU17" s="19">
        <f aca="true" t="shared" si="16" ref="AU17:AU39">AT17/AS17*100</f>
        <v>0</v>
      </c>
      <c r="AV17" s="20">
        <v>5200.9</v>
      </c>
      <c r="AW17" s="20">
        <v>1114</v>
      </c>
      <c r="AX17" s="19">
        <f t="shared" si="0"/>
        <v>21.419369724470766</v>
      </c>
      <c r="AY17" s="20">
        <v>660.8</v>
      </c>
      <c r="AZ17" s="20">
        <v>308.1</v>
      </c>
      <c r="BA17" s="19">
        <f aca="true" t="shared" si="17" ref="BA17:BA39">AZ17/AY17*100</f>
        <v>46.62530266343826</v>
      </c>
      <c r="BB17" s="19">
        <v>655.5</v>
      </c>
      <c r="BC17" s="20">
        <v>302.8</v>
      </c>
      <c r="BD17" s="19">
        <f aca="true" t="shared" si="18" ref="BD17:BD39">BC17/BB17*100</f>
        <v>46.19374523264684</v>
      </c>
      <c r="BE17" s="20">
        <v>282.9</v>
      </c>
      <c r="BF17" s="20">
        <v>0</v>
      </c>
      <c r="BG17" s="19">
        <f aca="true" t="shared" si="19" ref="BG17:BG39">BF17/BE17*100</f>
        <v>0</v>
      </c>
      <c r="BH17" s="20">
        <v>2137.2</v>
      </c>
      <c r="BI17" s="23">
        <v>132.7</v>
      </c>
      <c r="BJ17" s="19">
        <f aca="true" t="shared" si="20" ref="BJ17:BJ39">BI17/BH17*100</f>
        <v>6.209058581321355</v>
      </c>
      <c r="BK17" s="20">
        <v>1221.5</v>
      </c>
      <c r="BL17" s="23">
        <v>503.3</v>
      </c>
      <c r="BM17" s="19">
        <f aca="true" t="shared" si="21" ref="BM17:BM39">BL17/BK17*100</f>
        <v>41.203438395415475</v>
      </c>
      <c r="BN17" s="21">
        <v>647.4</v>
      </c>
      <c r="BO17" s="21">
        <v>345.1</v>
      </c>
      <c r="BP17" s="19">
        <f aca="true" t="shared" si="22" ref="BP17:BP39">BO17/BN17*100</f>
        <v>53.30552981155391</v>
      </c>
      <c r="BQ17" s="21">
        <v>173.9</v>
      </c>
      <c r="BR17" s="21">
        <v>35.5</v>
      </c>
      <c r="BS17" s="19">
        <f aca="true" t="shared" si="23" ref="BS17:BS39">BR17/BQ17*100</f>
        <v>20.414031052328923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-382.09999999999945</v>
      </c>
      <c r="BX17" s="19">
        <f aca="true" t="shared" si="25" ref="BX17:BX40">SUM(D17-AW17)</f>
        <v>289.20000000000005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3620.2000000000003</v>
      </c>
      <c r="D18" s="19">
        <f aca="true" t="shared" si="26" ref="D18:D39">G18+AH18+AT18</f>
        <v>1768.1999999999998</v>
      </c>
      <c r="E18" s="19">
        <f t="shared" si="3"/>
        <v>48.84260538091817</v>
      </c>
      <c r="F18" s="20">
        <f>I18+L18+O18+R18+U18+X18+AA18+AD18+2+2+20</f>
        <v>199</v>
      </c>
      <c r="G18" s="20">
        <f>J18+M18+P18+S18+V18+Y18+AB18+AE18+7.5+19.9</f>
        <v>223.10000000000002</v>
      </c>
      <c r="H18" s="19">
        <f t="shared" si="4"/>
        <v>112.11055276381911</v>
      </c>
      <c r="I18" s="20">
        <v>57.7</v>
      </c>
      <c r="J18" s="20">
        <v>60.1</v>
      </c>
      <c r="K18" s="19">
        <f t="shared" si="5"/>
        <v>104.15944540727902</v>
      </c>
      <c r="L18" s="20">
        <v>0</v>
      </c>
      <c r="M18" s="20">
        <v>0</v>
      </c>
      <c r="N18" s="19" t="e">
        <f t="shared" si="6"/>
        <v>#DIV/0!</v>
      </c>
      <c r="O18" s="20">
        <v>43.5</v>
      </c>
      <c r="P18" s="20">
        <v>14.8</v>
      </c>
      <c r="Q18" s="19">
        <f aca="true" t="shared" si="27" ref="Q18:Q39">P18/O18*100</f>
        <v>34.02298850574713</v>
      </c>
      <c r="R18" s="20">
        <v>64</v>
      </c>
      <c r="S18" s="20">
        <v>52.4</v>
      </c>
      <c r="T18" s="19">
        <f t="shared" si="7"/>
        <v>81.875</v>
      </c>
      <c r="U18" s="20">
        <v>6.3</v>
      </c>
      <c r="V18" s="20">
        <v>68.4</v>
      </c>
      <c r="W18" s="19">
        <f t="shared" si="8"/>
        <v>1085.7142857142858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3384.4</v>
      </c>
      <c r="AH18" s="23">
        <v>1545.1</v>
      </c>
      <c r="AI18" s="19">
        <f t="shared" si="12"/>
        <v>45.65358704644841</v>
      </c>
      <c r="AJ18" s="19">
        <v>2545.1</v>
      </c>
      <c r="AK18" s="19">
        <v>1276.3</v>
      </c>
      <c r="AL18" s="19">
        <f t="shared" si="13"/>
        <v>50.14734195120034</v>
      </c>
      <c r="AM18" s="19">
        <v>0</v>
      </c>
      <c r="AN18" s="19">
        <v>0</v>
      </c>
      <c r="AO18" s="19" t="e">
        <f t="shared" si="14"/>
        <v>#DIV/0!</v>
      </c>
      <c r="AP18" s="20">
        <v>0</v>
      </c>
      <c r="AQ18" s="20">
        <v>0</v>
      </c>
      <c r="AR18" s="19" t="e">
        <f t="shared" si="15"/>
        <v>#DIV/0!</v>
      </c>
      <c r="AS18" s="20">
        <v>36.8</v>
      </c>
      <c r="AT18" s="20">
        <v>0</v>
      </c>
      <c r="AU18" s="19">
        <f t="shared" si="16"/>
        <v>0</v>
      </c>
      <c r="AV18" s="20">
        <v>4085.2</v>
      </c>
      <c r="AW18" s="20">
        <v>1362.5</v>
      </c>
      <c r="AX18" s="19">
        <f t="shared" si="0"/>
        <v>33.35210026436894</v>
      </c>
      <c r="AY18" s="20">
        <v>729.1</v>
      </c>
      <c r="AZ18" s="20">
        <v>368.5</v>
      </c>
      <c r="BA18" s="19">
        <f t="shared" si="17"/>
        <v>50.54176381840625</v>
      </c>
      <c r="BB18" s="19">
        <v>723.7</v>
      </c>
      <c r="BC18" s="20">
        <v>363.2</v>
      </c>
      <c r="BD18" s="19">
        <f t="shared" si="18"/>
        <v>50.18654138455161</v>
      </c>
      <c r="BE18" s="20">
        <v>300</v>
      </c>
      <c r="BF18" s="20">
        <v>37</v>
      </c>
      <c r="BG18" s="19">
        <f t="shared" si="19"/>
        <v>12.333333333333334</v>
      </c>
      <c r="BH18" s="20">
        <v>1057.56</v>
      </c>
      <c r="BI18" s="20">
        <v>135.3</v>
      </c>
      <c r="BJ18" s="19">
        <f t="shared" si="20"/>
        <v>12.79360036309997</v>
      </c>
      <c r="BK18" s="20">
        <v>1560.1</v>
      </c>
      <c r="BL18" s="20">
        <v>603.7</v>
      </c>
      <c r="BM18" s="19">
        <f t="shared" si="21"/>
        <v>38.696237420678166</v>
      </c>
      <c r="BN18" s="21">
        <v>705.7</v>
      </c>
      <c r="BO18" s="21">
        <v>339.9</v>
      </c>
      <c r="BP18" s="19">
        <f t="shared" si="22"/>
        <v>48.164942610174286</v>
      </c>
      <c r="BQ18" s="21">
        <v>260.9</v>
      </c>
      <c r="BR18" s="21">
        <v>83.2</v>
      </c>
      <c r="BS18" s="19">
        <f t="shared" si="23"/>
        <v>31.889612878497513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-464.99999999999955</v>
      </c>
      <c r="BX18" s="19">
        <f t="shared" si="25"/>
        <v>405.6999999999998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2402.5</v>
      </c>
      <c r="D19" s="19">
        <f t="shared" si="26"/>
        <v>1055.4</v>
      </c>
      <c r="E19" s="19">
        <f t="shared" si="3"/>
        <v>43.92924037460978</v>
      </c>
      <c r="F19" s="20">
        <f>I19+L19+O19+R19+U19+X19+AA19+AD19+20+2+2</f>
        <v>435.29999999999995</v>
      </c>
      <c r="G19" s="20">
        <f>J19+M19+P19+S19+V19+Y19+AB19+AE19+2.7</f>
        <v>308.8</v>
      </c>
      <c r="H19" s="19">
        <f t="shared" si="4"/>
        <v>70.93958189754194</v>
      </c>
      <c r="I19" s="20">
        <v>237.4</v>
      </c>
      <c r="J19" s="20">
        <v>137.2</v>
      </c>
      <c r="K19" s="19">
        <f t="shared" si="5"/>
        <v>57.7927548441449</v>
      </c>
      <c r="L19" s="20">
        <v>0</v>
      </c>
      <c r="M19" s="20">
        <v>93</v>
      </c>
      <c r="N19" s="19" t="e">
        <f t="shared" si="6"/>
        <v>#DIV/0!</v>
      </c>
      <c r="O19" s="20">
        <v>25</v>
      </c>
      <c r="P19" s="23">
        <v>2.8</v>
      </c>
      <c r="Q19" s="19">
        <f t="shared" si="27"/>
        <v>11.2</v>
      </c>
      <c r="R19" s="20">
        <v>132.7</v>
      </c>
      <c r="S19" s="20">
        <v>48.1</v>
      </c>
      <c r="T19" s="19">
        <f t="shared" si="7"/>
        <v>36.247174076865115</v>
      </c>
      <c r="U19" s="20">
        <v>12.7</v>
      </c>
      <c r="V19" s="20">
        <v>25</v>
      </c>
      <c r="W19" s="19">
        <f t="shared" si="8"/>
        <v>196.8503937007874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1962.7</v>
      </c>
      <c r="AH19" s="20">
        <v>744.9</v>
      </c>
      <c r="AI19" s="19">
        <f t="shared" si="12"/>
        <v>37.95282009476741</v>
      </c>
      <c r="AJ19" s="19">
        <v>1430.1</v>
      </c>
      <c r="AK19" s="19">
        <v>717.2</v>
      </c>
      <c r="AL19" s="19">
        <f t="shared" si="13"/>
        <v>50.15033913712329</v>
      </c>
      <c r="AM19" s="19">
        <v>0</v>
      </c>
      <c r="AN19" s="24">
        <v>0</v>
      </c>
      <c r="AO19" s="19" t="e">
        <f t="shared" si="14"/>
        <v>#DIV/0!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1.7</v>
      </c>
      <c r="AU19" s="19">
        <f t="shared" si="16"/>
        <v>37.77777777777778</v>
      </c>
      <c r="AV19" s="20">
        <v>2785.4</v>
      </c>
      <c r="AW19" s="23">
        <v>933.7</v>
      </c>
      <c r="AX19" s="19">
        <f t="shared" si="0"/>
        <v>33.52121777841603</v>
      </c>
      <c r="AY19" s="20">
        <v>680.7</v>
      </c>
      <c r="AZ19" s="20">
        <v>334.7</v>
      </c>
      <c r="BA19" s="19">
        <f t="shared" si="17"/>
        <v>49.16997208755692</v>
      </c>
      <c r="BB19" s="19">
        <v>677.2</v>
      </c>
      <c r="BC19" s="20">
        <v>331.2</v>
      </c>
      <c r="BD19" s="19">
        <f t="shared" si="18"/>
        <v>48.90726520968694</v>
      </c>
      <c r="BE19" s="20">
        <v>33.1</v>
      </c>
      <c r="BF19" s="20">
        <v>0</v>
      </c>
      <c r="BG19" s="19">
        <f t="shared" si="19"/>
        <v>0</v>
      </c>
      <c r="BH19" s="20">
        <v>798</v>
      </c>
      <c r="BI19" s="20">
        <v>76.5</v>
      </c>
      <c r="BJ19" s="19">
        <f t="shared" si="20"/>
        <v>9.586466165413533</v>
      </c>
      <c r="BK19" s="20">
        <v>1013.7</v>
      </c>
      <c r="BL19" s="20">
        <v>503</v>
      </c>
      <c r="BM19" s="19">
        <f t="shared" si="21"/>
        <v>49.6202032159416</v>
      </c>
      <c r="BN19" s="21">
        <v>719.8</v>
      </c>
      <c r="BO19" s="21">
        <v>350.5</v>
      </c>
      <c r="BP19" s="19">
        <f t="shared" si="22"/>
        <v>48.69408168935816</v>
      </c>
      <c r="BQ19" s="21">
        <v>120.6</v>
      </c>
      <c r="BR19" s="21">
        <v>40.9</v>
      </c>
      <c r="BS19" s="19">
        <f t="shared" si="23"/>
        <v>33.91376451077944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-382.9000000000001</v>
      </c>
      <c r="BX19" s="19">
        <f t="shared" si="25"/>
        <v>121.70000000000005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2497.3</v>
      </c>
      <c r="D20" s="19">
        <f t="shared" si="26"/>
        <v>1049</v>
      </c>
      <c r="E20" s="19">
        <f t="shared" si="3"/>
        <v>42.00536579505866</v>
      </c>
      <c r="F20" s="20">
        <f>I20+L20+O20+R20+U20+X20+AA20+AD20+20+2+2</f>
        <v>423.9</v>
      </c>
      <c r="G20" s="20">
        <f>J20+M20+P20+S20+V20+Y20+AB20+AE20</f>
        <v>173.99999999999997</v>
      </c>
      <c r="H20" s="19">
        <f t="shared" si="4"/>
        <v>41.04741684359518</v>
      </c>
      <c r="I20" s="20">
        <v>74.4</v>
      </c>
      <c r="J20" s="20">
        <v>71.1</v>
      </c>
      <c r="K20" s="19">
        <f t="shared" si="5"/>
        <v>95.56451612903224</v>
      </c>
      <c r="L20" s="20">
        <v>0</v>
      </c>
      <c r="M20" s="20">
        <v>0</v>
      </c>
      <c r="N20" s="19" t="e">
        <f t="shared" si="6"/>
        <v>#DIV/0!</v>
      </c>
      <c r="O20" s="20">
        <v>36.8</v>
      </c>
      <c r="P20" s="20">
        <v>9.3</v>
      </c>
      <c r="Q20" s="19">
        <f t="shared" si="27"/>
        <v>25.271739130434785</v>
      </c>
      <c r="R20" s="20">
        <v>256.7</v>
      </c>
      <c r="S20" s="20">
        <v>59</v>
      </c>
      <c r="T20" s="19">
        <f t="shared" si="7"/>
        <v>22.984028048305415</v>
      </c>
      <c r="U20" s="20">
        <v>25</v>
      </c>
      <c r="V20" s="20">
        <v>34.6</v>
      </c>
      <c r="W20" s="19">
        <f t="shared" si="8"/>
        <v>138.4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2069.6</v>
      </c>
      <c r="AH20" s="20">
        <v>875</v>
      </c>
      <c r="AI20" s="19">
        <f t="shared" si="12"/>
        <v>42.27870119829919</v>
      </c>
      <c r="AJ20" s="19">
        <v>1407</v>
      </c>
      <c r="AK20" s="19">
        <v>705.6</v>
      </c>
      <c r="AL20" s="19">
        <f t="shared" si="13"/>
        <v>50.14925373134329</v>
      </c>
      <c r="AM20" s="19">
        <v>243.3</v>
      </c>
      <c r="AN20" s="19">
        <v>141.9</v>
      </c>
      <c r="AO20" s="19">
        <f t="shared" si="14"/>
        <v>58.323057953144264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2893.4</v>
      </c>
      <c r="AW20" s="20">
        <v>883.4</v>
      </c>
      <c r="AX20" s="19">
        <f t="shared" si="0"/>
        <v>30.53155457247529</v>
      </c>
      <c r="AY20" s="20">
        <v>640.7</v>
      </c>
      <c r="AZ20" s="20">
        <v>308.4</v>
      </c>
      <c r="BA20" s="19">
        <f t="shared" si="17"/>
        <v>48.134852505072566</v>
      </c>
      <c r="BB20" s="19">
        <v>636.4</v>
      </c>
      <c r="BC20" s="20">
        <v>304.1</v>
      </c>
      <c r="BD20" s="19">
        <f t="shared" si="18"/>
        <v>47.784412319296045</v>
      </c>
      <c r="BE20" s="20">
        <v>35.6</v>
      </c>
      <c r="BF20" s="20">
        <v>12.6</v>
      </c>
      <c r="BG20" s="19">
        <f t="shared" si="19"/>
        <v>35.39325842696629</v>
      </c>
      <c r="BH20" s="20">
        <v>698.3</v>
      </c>
      <c r="BI20" s="20">
        <v>54.8</v>
      </c>
      <c r="BJ20" s="19">
        <f t="shared" si="20"/>
        <v>7.847629958470572</v>
      </c>
      <c r="BK20" s="20">
        <v>1360.1</v>
      </c>
      <c r="BL20" s="20">
        <v>492.3</v>
      </c>
      <c r="BM20" s="19">
        <f t="shared" si="21"/>
        <v>36.19586795088597</v>
      </c>
      <c r="BN20" s="21">
        <v>648.3</v>
      </c>
      <c r="BO20" s="21">
        <v>286.6</v>
      </c>
      <c r="BP20" s="19">
        <f t="shared" si="22"/>
        <v>44.20792842819683</v>
      </c>
      <c r="BQ20" s="21">
        <v>197.7</v>
      </c>
      <c r="BR20" s="21">
        <v>83.8</v>
      </c>
      <c r="BS20" s="19">
        <f t="shared" si="23"/>
        <v>42.38745574102175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-396.0999999999999</v>
      </c>
      <c r="BX20" s="19">
        <f t="shared" si="25"/>
        <v>165.60000000000002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2891.1</v>
      </c>
      <c r="D21" s="19">
        <f t="shared" si="26"/>
        <v>1229.3999999999999</v>
      </c>
      <c r="E21" s="19">
        <f t="shared" si="3"/>
        <v>42.52360693161772</v>
      </c>
      <c r="F21" s="20">
        <f>I21+L21+O21+R21+U21+X21+AA21+AD21+2.2+2.3+20</f>
        <v>224</v>
      </c>
      <c r="G21" s="20">
        <f>J21+M21+P21+S21+V21+Y21+AB21+AE21+5+0.2</f>
        <v>83.3</v>
      </c>
      <c r="H21" s="19">
        <f t="shared" si="4"/>
        <v>37.1875</v>
      </c>
      <c r="I21" s="20">
        <v>57.7</v>
      </c>
      <c r="J21" s="20">
        <v>44.8</v>
      </c>
      <c r="K21" s="19">
        <f t="shared" si="5"/>
        <v>77.6429809358752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9.8</v>
      </c>
      <c r="Q21" s="19">
        <f t="shared" si="27"/>
        <v>25.587467362924286</v>
      </c>
      <c r="R21" s="20">
        <v>85</v>
      </c>
      <c r="S21" s="20">
        <v>21.5</v>
      </c>
      <c r="T21" s="19">
        <f t="shared" si="7"/>
        <v>25.294117647058822</v>
      </c>
      <c r="U21" s="20">
        <v>14</v>
      </c>
      <c r="V21" s="20">
        <v>2</v>
      </c>
      <c r="W21" s="19">
        <f t="shared" si="8"/>
        <v>14.285714285714285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2661.5</v>
      </c>
      <c r="AH21" s="20">
        <v>1145.6</v>
      </c>
      <c r="AI21" s="19">
        <f t="shared" si="12"/>
        <v>43.043396580875445</v>
      </c>
      <c r="AJ21" s="19">
        <v>2229.4</v>
      </c>
      <c r="AK21" s="19">
        <v>1118</v>
      </c>
      <c r="AL21" s="19">
        <f t="shared" si="13"/>
        <v>50.14802188929757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0.5</v>
      </c>
      <c r="AU21" s="19">
        <f>AT21/AS21*100</f>
        <v>8.928571428571429</v>
      </c>
      <c r="AV21" s="20">
        <v>3512.3</v>
      </c>
      <c r="AW21" s="20">
        <v>1232.8</v>
      </c>
      <c r="AX21" s="19">
        <f t="shared" si="0"/>
        <v>35.09950744526378</v>
      </c>
      <c r="AY21" s="20">
        <v>621.5</v>
      </c>
      <c r="AZ21" s="20">
        <v>317.6</v>
      </c>
      <c r="BA21" s="19">
        <f t="shared" si="17"/>
        <v>51.102172164119075</v>
      </c>
      <c r="BB21" s="19">
        <v>604.6</v>
      </c>
      <c r="BC21" s="20">
        <v>314.1</v>
      </c>
      <c r="BD21" s="19">
        <f t="shared" si="18"/>
        <v>51.951703605689715</v>
      </c>
      <c r="BE21" s="20">
        <v>230</v>
      </c>
      <c r="BF21" s="20">
        <v>90</v>
      </c>
      <c r="BG21" s="19">
        <f t="shared" si="19"/>
        <v>39.130434782608695</v>
      </c>
      <c r="BH21" s="20">
        <v>892.4</v>
      </c>
      <c r="BI21" s="20">
        <v>68.6</v>
      </c>
      <c r="BJ21" s="19">
        <f t="shared" si="20"/>
        <v>7.68713581353653</v>
      </c>
      <c r="BK21" s="20">
        <v>1708.6</v>
      </c>
      <c r="BL21" s="20">
        <v>737.5</v>
      </c>
      <c r="BM21" s="19">
        <f t="shared" si="21"/>
        <v>43.16399391314526</v>
      </c>
      <c r="BN21" s="21">
        <v>1009.5</v>
      </c>
      <c r="BO21" s="25">
        <v>433.7</v>
      </c>
      <c r="BP21" s="19">
        <f t="shared" si="22"/>
        <v>42.9618623080733</v>
      </c>
      <c r="BQ21" s="21">
        <v>37.8</v>
      </c>
      <c r="BR21" s="21">
        <v>14.5</v>
      </c>
      <c r="BS21" s="19">
        <f t="shared" si="23"/>
        <v>38.35978835978836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-621.2000000000003</v>
      </c>
      <c r="BX21" s="19">
        <f t="shared" si="25"/>
        <v>-3.400000000000091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2658.2</v>
      </c>
      <c r="D22" s="19">
        <f t="shared" si="26"/>
        <v>1117.8</v>
      </c>
      <c r="E22" s="19">
        <f t="shared" si="3"/>
        <v>42.05101196298247</v>
      </c>
      <c r="F22" s="20">
        <f>I22+L22+O22+R22+U22+X22+AA22+AD22+2+2+20</f>
        <v>138.9</v>
      </c>
      <c r="G22" s="20">
        <f>J22+M22+P22+S22+V22+Y22+AB22+AE22+4.8+0.6</f>
        <v>77.09999999999998</v>
      </c>
      <c r="H22" s="19">
        <f t="shared" si="4"/>
        <v>55.507559395248364</v>
      </c>
      <c r="I22" s="20">
        <v>32.1</v>
      </c>
      <c r="J22" s="20">
        <v>18.3</v>
      </c>
      <c r="K22" s="19">
        <f t="shared" si="5"/>
        <v>57.009345794392516</v>
      </c>
      <c r="L22" s="20">
        <v>12</v>
      </c>
      <c r="M22" s="20">
        <v>-3.6</v>
      </c>
      <c r="N22" s="19">
        <f t="shared" si="6"/>
        <v>-30</v>
      </c>
      <c r="O22" s="20">
        <v>30.8</v>
      </c>
      <c r="P22" s="20">
        <v>17.7</v>
      </c>
      <c r="Q22" s="19">
        <f t="shared" si="27"/>
        <v>57.467532467532465</v>
      </c>
      <c r="R22" s="20">
        <v>30.8</v>
      </c>
      <c r="S22" s="20">
        <v>25.9</v>
      </c>
      <c r="T22" s="19">
        <f t="shared" si="7"/>
        <v>84.09090909090908</v>
      </c>
      <c r="U22" s="20">
        <v>4.2</v>
      </c>
      <c r="V22" s="20">
        <v>1.8</v>
      </c>
      <c r="W22" s="19">
        <f t="shared" si="8"/>
        <v>42.857142857142854</v>
      </c>
      <c r="X22" s="20"/>
      <c r="Y22" s="20"/>
      <c r="Z22" s="19" t="e">
        <f t="shared" si="9"/>
        <v>#DIV/0!</v>
      </c>
      <c r="AA22" s="20">
        <v>5</v>
      </c>
      <c r="AB22" s="20">
        <v>11.6</v>
      </c>
      <c r="AC22" s="19">
        <f t="shared" si="10"/>
        <v>231.99999999999997</v>
      </c>
      <c r="AD22" s="20"/>
      <c r="AE22" s="20"/>
      <c r="AF22" s="19" t="e">
        <f t="shared" si="11"/>
        <v>#DIV/0!</v>
      </c>
      <c r="AG22" s="20">
        <v>2514.6</v>
      </c>
      <c r="AH22" s="20">
        <v>1035.5</v>
      </c>
      <c r="AI22" s="19">
        <f t="shared" si="12"/>
        <v>41.1795116519526</v>
      </c>
      <c r="AJ22" s="19">
        <v>1835.3</v>
      </c>
      <c r="AK22" s="19">
        <v>920.4</v>
      </c>
      <c r="AL22" s="19">
        <f t="shared" si="13"/>
        <v>50.14983926333569</v>
      </c>
      <c r="AM22" s="19">
        <v>150</v>
      </c>
      <c r="AN22" s="19">
        <v>87.5</v>
      </c>
      <c r="AO22" s="19">
        <f t="shared" si="14"/>
        <v>58.333333333333336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5.2</v>
      </c>
      <c r="AU22" s="19">
        <f t="shared" si="16"/>
        <v>110.63829787234043</v>
      </c>
      <c r="AV22" s="20">
        <v>3359.2</v>
      </c>
      <c r="AW22" s="20">
        <v>981.2</v>
      </c>
      <c r="AX22" s="19">
        <f t="shared" si="0"/>
        <v>29.20933555608479</v>
      </c>
      <c r="AY22" s="20">
        <v>635.9</v>
      </c>
      <c r="AZ22" s="20">
        <v>291.5</v>
      </c>
      <c r="BA22" s="19">
        <f>AZ22/AY22*100</f>
        <v>45.84054096556062</v>
      </c>
      <c r="BB22" s="19">
        <v>631.6</v>
      </c>
      <c r="BC22" s="20">
        <v>287.2</v>
      </c>
      <c r="BD22" s="19">
        <f t="shared" si="18"/>
        <v>45.471817606079796</v>
      </c>
      <c r="BE22" s="20">
        <v>129.2</v>
      </c>
      <c r="BF22" s="20">
        <v>6.9</v>
      </c>
      <c r="BG22" s="19">
        <f t="shared" si="19"/>
        <v>5.340557275541796</v>
      </c>
      <c r="BH22" s="20">
        <v>765.5</v>
      </c>
      <c r="BI22" s="20">
        <v>62.2</v>
      </c>
      <c r="BJ22" s="19">
        <f t="shared" si="20"/>
        <v>8.12540822991509</v>
      </c>
      <c r="BK22" s="20">
        <v>1347.1</v>
      </c>
      <c r="BL22" s="20">
        <v>601.5</v>
      </c>
      <c r="BM22" s="19">
        <f t="shared" si="21"/>
        <v>44.65147353574345</v>
      </c>
      <c r="BN22" s="21">
        <v>736.4</v>
      </c>
      <c r="BO22" s="21">
        <v>333.9</v>
      </c>
      <c r="BP22" s="19">
        <f t="shared" si="22"/>
        <v>45.342205323193916</v>
      </c>
      <c r="BQ22" s="21">
        <v>238.1</v>
      </c>
      <c r="BR22" s="21">
        <v>91</v>
      </c>
      <c r="BS22" s="19">
        <f t="shared" si="23"/>
        <v>38.219235615287694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-701</v>
      </c>
      <c r="BX22" s="19">
        <f t="shared" si="25"/>
        <v>136.5999999999999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17793.100000000002</v>
      </c>
      <c r="D23" s="19">
        <f t="shared" si="26"/>
        <v>12742.7</v>
      </c>
      <c r="E23" s="19">
        <f t="shared" si="3"/>
        <v>71.61596349146578</v>
      </c>
      <c r="F23" s="20">
        <f>I23+L23+O23+R23+U23+X23+AA23+AD23+100+88.1</f>
        <v>11864.300000000001</v>
      </c>
      <c r="G23" s="20">
        <f>J23+M23+P23+S23+V23+Y23+AB23+AE23+49.5+0.2</f>
        <v>9089.400000000001</v>
      </c>
      <c r="H23" s="19">
        <f t="shared" si="4"/>
        <v>76.61134664497695</v>
      </c>
      <c r="I23" s="20">
        <v>6252.6</v>
      </c>
      <c r="J23" s="20">
        <v>5902.2</v>
      </c>
      <c r="K23" s="19">
        <f t="shared" si="5"/>
        <v>94.39593129258228</v>
      </c>
      <c r="L23" s="20">
        <v>10</v>
      </c>
      <c r="M23" s="20">
        <v>2.3</v>
      </c>
      <c r="N23" s="19">
        <f t="shared" si="6"/>
        <v>23</v>
      </c>
      <c r="O23" s="20">
        <v>409</v>
      </c>
      <c r="P23" s="20">
        <v>221.3</v>
      </c>
      <c r="Q23" s="19">
        <f t="shared" si="27"/>
        <v>54.10757946210269</v>
      </c>
      <c r="R23" s="20">
        <v>4700</v>
      </c>
      <c r="S23" s="20">
        <v>2746.2</v>
      </c>
      <c r="T23" s="19">
        <f t="shared" si="7"/>
        <v>58.42978723404255</v>
      </c>
      <c r="U23" s="20">
        <v>249.6</v>
      </c>
      <c r="V23" s="20">
        <v>139.6</v>
      </c>
      <c r="W23" s="19">
        <f t="shared" si="8"/>
        <v>55.92948717948718</v>
      </c>
      <c r="X23" s="20"/>
      <c r="Y23" s="20"/>
      <c r="Z23" s="19" t="e">
        <f t="shared" si="9"/>
        <v>#DIV/0!</v>
      </c>
      <c r="AA23" s="20">
        <v>55</v>
      </c>
      <c r="AB23" s="20">
        <v>28.1</v>
      </c>
      <c r="AC23" s="19">
        <f t="shared" si="10"/>
        <v>51.0909090909091</v>
      </c>
      <c r="AD23" s="20"/>
      <c r="AE23" s="20"/>
      <c r="AF23" s="19" t="e">
        <f t="shared" si="11"/>
        <v>#DIV/0!</v>
      </c>
      <c r="AG23" s="20">
        <v>5928.8</v>
      </c>
      <c r="AH23" s="20">
        <v>3653.3</v>
      </c>
      <c r="AI23" s="19">
        <f t="shared" si="12"/>
        <v>61.61955201727163</v>
      </c>
      <c r="AJ23" s="24">
        <v>1771.4</v>
      </c>
      <c r="AK23" s="19">
        <v>888.3</v>
      </c>
      <c r="AL23" s="19">
        <f t="shared" si="13"/>
        <v>50.146776560912265</v>
      </c>
      <c r="AM23" s="19">
        <v>0</v>
      </c>
      <c r="AN23" s="19">
        <v>0</v>
      </c>
      <c r="AO23" s="19" t="e">
        <f t="shared" si="14"/>
        <v>#DIV/0!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20785.3</v>
      </c>
      <c r="AW23" s="20">
        <v>9703.9</v>
      </c>
      <c r="AX23" s="19">
        <f t="shared" si="0"/>
        <v>46.6863600717815</v>
      </c>
      <c r="AY23" s="20">
        <v>4843.7</v>
      </c>
      <c r="AZ23" s="20">
        <v>2868.1</v>
      </c>
      <c r="BA23" s="19">
        <f t="shared" si="17"/>
        <v>59.21299832772468</v>
      </c>
      <c r="BB23" s="19">
        <v>3316</v>
      </c>
      <c r="BC23" s="20">
        <v>1590.7</v>
      </c>
      <c r="BD23" s="19">
        <f t="shared" si="18"/>
        <v>47.97044632086852</v>
      </c>
      <c r="BE23" s="20">
        <v>272</v>
      </c>
      <c r="BF23" s="20">
        <v>0</v>
      </c>
      <c r="BG23" s="19">
        <f t="shared" si="19"/>
        <v>0</v>
      </c>
      <c r="BH23" s="20">
        <v>9575.3</v>
      </c>
      <c r="BI23" s="20">
        <v>5589.3</v>
      </c>
      <c r="BJ23" s="19">
        <f t="shared" si="20"/>
        <v>58.37206144977182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1"/>
        <v>-2992.199999999997</v>
      </c>
      <c r="BX23" s="19">
        <f t="shared" si="25"/>
        <v>3038.800000000001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4022</v>
      </c>
      <c r="D24" s="24">
        <f t="shared" si="26"/>
        <v>1590</v>
      </c>
      <c r="E24" s="24">
        <f t="shared" si="3"/>
        <v>39.53257086026852</v>
      </c>
      <c r="F24" s="23">
        <f>I24+L24+O24+R24+U24+X24+AA24+AD24+4.5+20</f>
        <v>440.40000000000003</v>
      </c>
      <c r="G24" s="23">
        <f>J24+M24+P24+S24+V24+Y24+AB24+AE24+0.7</f>
        <v>225.49999999999997</v>
      </c>
      <c r="H24" s="24">
        <f t="shared" si="4"/>
        <v>51.20345140781107</v>
      </c>
      <c r="I24" s="23">
        <v>87.3</v>
      </c>
      <c r="J24" s="23">
        <v>86.3</v>
      </c>
      <c r="K24" s="19">
        <f t="shared" si="5"/>
        <v>98.85452462772051</v>
      </c>
      <c r="L24" s="23">
        <v>20.5</v>
      </c>
      <c r="M24" s="23">
        <v>28.2</v>
      </c>
      <c r="N24" s="24">
        <f t="shared" si="6"/>
        <v>137.5609756097561</v>
      </c>
      <c r="O24" s="23">
        <v>51.5</v>
      </c>
      <c r="P24" s="23">
        <v>20.1</v>
      </c>
      <c r="Q24" s="24">
        <f t="shared" si="27"/>
        <v>39.029126213592235</v>
      </c>
      <c r="R24" s="23">
        <v>245.3</v>
      </c>
      <c r="S24" s="23">
        <v>84.8</v>
      </c>
      <c r="T24" s="24">
        <f t="shared" si="7"/>
        <v>34.56991439054219</v>
      </c>
      <c r="U24" s="23">
        <v>7.8</v>
      </c>
      <c r="V24" s="23">
        <v>5.4</v>
      </c>
      <c r="W24" s="24">
        <f t="shared" si="8"/>
        <v>69.23076923076924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3576.6</v>
      </c>
      <c r="AH24" s="23">
        <v>1364.5</v>
      </c>
      <c r="AI24" s="24">
        <f t="shared" si="12"/>
        <v>38.15075770284628</v>
      </c>
      <c r="AJ24" s="24">
        <v>2071.5</v>
      </c>
      <c r="AK24" s="24">
        <v>1038.8</v>
      </c>
      <c r="AL24" s="24">
        <f t="shared" si="13"/>
        <v>50.147236302196475</v>
      </c>
      <c r="AM24" s="24">
        <v>775</v>
      </c>
      <c r="AN24" s="24">
        <v>256.7</v>
      </c>
      <c r="AO24" s="24">
        <f t="shared" si="14"/>
        <v>33.122580645161285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4567.9</v>
      </c>
      <c r="AW24" s="20">
        <v>1466</v>
      </c>
      <c r="AX24" s="19">
        <f t="shared" si="0"/>
        <v>32.09352218743843</v>
      </c>
      <c r="AY24" s="20">
        <v>847</v>
      </c>
      <c r="AZ24" s="23">
        <v>378.2</v>
      </c>
      <c r="BA24" s="19">
        <f t="shared" si="17"/>
        <v>44.6517119244392</v>
      </c>
      <c r="BB24" s="19">
        <v>843.5</v>
      </c>
      <c r="BC24" s="23">
        <v>374.7</v>
      </c>
      <c r="BD24" s="19">
        <f t="shared" si="18"/>
        <v>44.422050978067574</v>
      </c>
      <c r="BE24" s="20">
        <v>90.9</v>
      </c>
      <c r="BF24" s="20">
        <v>0</v>
      </c>
      <c r="BG24" s="19">
        <f t="shared" si="19"/>
        <v>0</v>
      </c>
      <c r="BH24" s="20">
        <v>957.4</v>
      </c>
      <c r="BI24" s="20">
        <v>86.7</v>
      </c>
      <c r="BJ24" s="19">
        <f t="shared" si="20"/>
        <v>9.055776060162941</v>
      </c>
      <c r="BK24" s="20">
        <v>1995.1</v>
      </c>
      <c r="BL24" s="20">
        <v>965.4</v>
      </c>
      <c r="BM24" s="19">
        <f t="shared" si="21"/>
        <v>48.388551952283095</v>
      </c>
      <c r="BN24" s="21">
        <v>1494.7</v>
      </c>
      <c r="BO24" s="21">
        <v>724.1</v>
      </c>
      <c r="BP24" s="19">
        <f t="shared" si="22"/>
        <v>48.44450391382886</v>
      </c>
      <c r="BQ24" s="21">
        <v>181.6</v>
      </c>
      <c r="BR24" s="21">
        <v>75.6</v>
      </c>
      <c r="BS24" s="19">
        <f t="shared" si="23"/>
        <v>41.62995594713656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-545.8999999999996</v>
      </c>
      <c r="BX24" s="19">
        <f t="shared" si="25"/>
        <v>124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3765</v>
      </c>
      <c r="D25" s="19">
        <f t="shared" si="26"/>
        <v>1600</v>
      </c>
      <c r="E25" s="19">
        <f t="shared" si="3"/>
        <v>42.49667994687915</v>
      </c>
      <c r="F25" s="20">
        <f>I25+L25+O25+R25+U25+X25+AA25+AD25+4.5+20</f>
        <v>251.60000000000002</v>
      </c>
      <c r="G25" s="20">
        <f>J25+M25+P25+S25+V25+Y25+AB25+AE25+2.6</f>
        <v>143.49999999999997</v>
      </c>
      <c r="H25" s="19">
        <f t="shared" si="4"/>
        <v>57.034976152623194</v>
      </c>
      <c r="I25" s="20">
        <v>107.8</v>
      </c>
      <c r="J25" s="20">
        <v>68.3</v>
      </c>
      <c r="K25" s="19">
        <f t="shared" si="5"/>
        <v>63.358070500927646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6.6</v>
      </c>
      <c r="Q25" s="19">
        <f t="shared" si="27"/>
        <v>13.608247422680412</v>
      </c>
      <c r="R25" s="20">
        <v>60</v>
      </c>
      <c r="S25" s="20">
        <v>16.5</v>
      </c>
      <c r="T25" s="19">
        <f t="shared" si="7"/>
        <v>27.500000000000004</v>
      </c>
      <c r="U25" s="20">
        <v>7.3</v>
      </c>
      <c r="V25" s="20">
        <v>49.5</v>
      </c>
      <c r="W25" s="24">
        <f t="shared" si="8"/>
        <v>678.082191780822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3443.8</v>
      </c>
      <c r="AH25" s="20">
        <v>1456.5</v>
      </c>
      <c r="AI25" s="19">
        <f t="shared" si="12"/>
        <v>42.29339682908415</v>
      </c>
      <c r="AJ25" s="19">
        <v>2717.1</v>
      </c>
      <c r="AK25" s="19">
        <v>1362.5</v>
      </c>
      <c r="AL25" s="19">
        <f t="shared" si="13"/>
        <v>50.14537558426263</v>
      </c>
      <c r="AM25" s="19">
        <v>0</v>
      </c>
      <c r="AN25" s="19">
        <v>0</v>
      </c>
      <c r="AO25" s="19" t="e">
        <f t="shared" si="14"/>
        <v>#DIV/0!</v>
      </c>
      <c r="AP25" s="20">
        <v>0</v>
      </c>
      <c r="AQ25" s="20">
        <v>0</v>
      </c>
      <c r="AR25" s="19" t="e">
        <f t="shared" si="15"/>
        <v>#DIV/0!</v>
      </c>
      <c r="AS25" s="20">
        <v>69.6</v>
      </c>
      <c r="AT25" s="20">
        <v>0</v>
      </c>
      <c r="AU25" s="19">
        <f t="shared" si="16"/>
        <v>0</v>
      </c>
      <c r="AV25" s="23">
        <v>3981.5</v>
      </c>
      <c r="AW25" s="20">
        <v>1309.2</v>
      </c>
      <c r="AX25" s="19">
        <f t="shared" si="0"/>
        <v>32.882079618234336</v>
      </c>
      <c r="AY25" s="20">
        <v>642.8</v>
      </c>
      <c r="AZ25" s="20">
        <v>332.3</v>
      </c>
      <c r="BA25" s="19">
        <f t="shared" si="17"/>
        <v>51.69570628500312</v>
      </c>
      <c r="BB25" s="19">
        <v>634</v>
      </c>
      <c r="BC25" s="20">
        <v>328.5</v>
      </c>
      <c r="BD25" s="19">
        <f t="shared" si="18"/>
        <v>51.813880126182966</v>
      </c>
      <c r="BE25" s="20">
        <v>753.3</v>
      </c>
      <c r="BF25" s="20">
        <v>63.8</v>
      </c>
      <c r="BG25" s="19">
        <f t="shared" si="19"/>
        <v>8.46940130094252</v>
      </c>
      <c r="BH25" s="20">
        <v>1121.9</v>
      </c>
      <c r="BI25" s="20">
        <v>336.2</v>
      </c>
      <c r="BJ25" s="19">
        <f t="shared" si="20"/>
        <v>29.9670202335324</v>
      </c>
      <c r="BK25" s="20">
        <v>976.1</v>
      </c>
      <c r="BL25" s="20">
        <v>531.2</v>
      </c>
      <c r="BM25" s="19">
        <f t="shared" si="21"/>
        <v>54.42065362155517</v>
      </c>
      <c r="BN25" s="21">
        <v>632.4</v>
      </c>
      <c r="BO25" s="21">
        <v>330.8</v>
      </c>
      <c r="BP25" s="19">
        <f t="shared" si="22"/>
        <v>52.308665401644525</v>
      </c>
      <c r="BQ25" s="21">
        <v>63.6</v>
      </c>
      <c r="BR25" s="21">
        <v>25.5</v>
      </c>
      <c r="BS25" s="19">
        <f t="shared" si="23"/>
        <v>40.094339622641506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-216.5</v>
      </c>
      <c r="BX25" s="19">
        <f t="shared" si="25"/>
        <v>290.79999999999995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7882</v>
      </c>
      <c r="D26" s="19">
        <f t="shared" si="26"/>
        <v>2957.5</v>
      </c>
      <c r="E26" s="19">
        <f t="shared" si="3"/>
        <v>37.52220248667851</v>
      </c>
      <c r="F26" s="20">
        <f>I26+L26+O26+R26+U26+X26+AA26+AD26+50+36</f>
        <v>1682.6</v>
      </c>
      <c r="G26" s="20">
        <f>J26+M26+P26+S26+V26+Y26+AB26+AE26+8.1+0.7</f>
        <v>842.3</v>
      </c>
      <c r="H26" s="19">
        <f t="shared" si="4"/>
        <v>50.05943183168905</v>
      </c>
      <c r="I26" s="20">
        <v>873.2</v>
      </c>
      <c r="J26" s="20">
        <v>558.8</v>
      </c>
      <c r="K26" s="19">
        <f t="shared" si="5"/>
        <v>63.994502977553815</v>
      </c>
      <c r="L26" s="20">
        <v>6.4</v>
      </c>
      <c r="M26" s="20">
        <v>0</v>
      </c>
      <c r="N26" s="19">
        <f t="shared" si="6"/>
        <v>0</v>
      </c>
      <c r="O26" s="20">
        <v>56.5</v>
      </c>
      <c r="P26" s="20">
        <v>20.9</v>
      </c>
      <c r="Q26" s="19">
        <f t="shared" si="27"/>
        <v>36.991150442477874</v>
      </c>
      <c r="R26" s="20">
        <v>600.5</v>
      </c>
      <c r="S26" s="20">
        <v>193.2</v>
      </c>
      <c r="T26" s="19">
        <f t="shared" si="7"/>
        <v>32.17318900915903</v>
      </c>
      <c r="U26" s="20">
        <v>15</v>
      </c>
      <c r="V26" s="20">
        <v>60.6</v>
      </c>
      <c r="W26" s="19">
        <f t="shared" si="8"/>
        <v>404</v>
      </c>
      <c r="X26" s="20"/>
      <c r="Y26" s="20"/>
      <c r="Z26" s="19" t="e">
        <f t="shared" si="9"/>
        <v>#DIV/0!</v>
      </c>
      <c r="AA26" s="20">
        <v>45</v>
      </c>
      <c r="AB26" s="20">
        <v>0</v>
      </c>
      <c r="AC26" s="19">
        <f t="shared" si="10"/>
        <v>0</v>
      </c>
      <c r="AD26" s="20"/>
      <c r="AE26" s="20"/>
      <c r="AF26" s="19" t="e">
        <f t="shared" si="11"/>
        <v>#DIV/0!</v>
      </c>
      <c r="AG26" s="20">
        <v>6122.4</v>
      </c>
      <c r="AH26" s="20">
        <v>2111.5</v>
      </c>
      <c r="AI26" s="19">
        <f>AH26/AG26*100</f>
        <v>34.488109238207244</v>
      </c>
      <c r="AJ26" s="19">
        <v>3164.3</v>
      </c>
      <c r="AK26" s="19">
        <v>1586.8</v>
      </c>
      <c r="AL26" s="19">
        <f t="shared" si="13"/>
        <v>50.14695193249692</v>
      </c>
      <c r="AM26" s="19">
        <v>168.1</v>
      </c>
      <c r="AN26" s="19">
        <v>126</v>
      </c>
      <c r="AO26" s="19">
        <f t="shared" si="14"/>
        <v>74.95538370017847</v>
      </c>
      <c r="AP26" s="20">
        <v>0</v>
      </c>
      <c r="AQ26" s="20">
        <v>0</v>
      </c>
      <c r="AR26" s="19" t="e">
        <f t="shared" si="15"/>
        <v>#DIV/0!</v>
      </c>
      <c r="AS26" s="20">
        <v>77</v>
      </c>
      <c r="AT26" s="20">
        <v>3.7</v>
      </c>
      <c r="AU26" s="19">
        <f t="shared" si="16"/>
        <v>4.805194805194805</v>
      </c>
      <c r="AV26" s="20">
        <v>8644</v>
      </c>
      <c r="AW26" s="20">
        <v>2713.9</v>
      </c>
      <c r="AX26" s="19">
        <f t="shared" si="0"/>
        <v>31.396344285053218</v>
      </c>
      <c r="AY26" s="20">
        <v>1141.5</v>
      </c>
      <c r="AZ26" s="20">
        <v>586.3</v>
      </c>
      <c r="BA26" s="19">
        <f t="shared" si="17"/>
        <v>51.362242663162505</v>
      </c>
      <c r="BB26" s="19">
        <v>1128.5</v>
      </c>
      <c r="BC26" s="20">
        <v>573.3</v>
      </c>
      <c r="BD26" s="19">
        <f t="shared" si="18"/>
        <v>50.80194949047407</v>
      </c>
      <c r="BE26" s="20">
        <v>50</v>
      </c>
      <c r="BF26" s="20">
        <v>50</v>
      </c>
      <c r="BG26" s="19">
        <f t="shared" si="19"/>
        <v>100</v>
      </c>
      <c r="BH26" s="20">
        <v>4081.5</v>
      </c>
      <c r="BI26" s="20">
        <v>486.4</v>
      </c>
      <c r="BJ26" s="19">
        <f t="shared" si="20"/>
        <v>11.917187308587529</v>
      </c>
      <c r="BK26" s="20">
        <v>2193</v>
      </c>
      <c r="BL26" s="20">
        <v>1093.3</v>
      </c>
      <c r="BM26" s="19">
        <f t="shared" si="21"/>
        <v>49.854081167350664</v>
      </c>
      <c r="BN26" s="21">
        <v>1675.9</v>
      </c>
      <c r="BO26" s="21">
        <v>813.5</v>
      </c>
      <c r="BP26" s="19">
        <f t="shared" si="22"/>
        <v>48.541082403484694</v>
      </c>
      <c r="BQ26" s="21">
        <v>194.7</v>
      </c>
      <c r="BR26" s="25">
        <v>87.7</v>
      </c>
      <c r="BS26" s="19">
        <f t="shared" si="23"/>
        <v>45.04365690806369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-762</v>
      </c>
      <c r="BX26" s="19">
        <f t="shared" si="25"/>
        <v>243.5999999999999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2738.8</v>
      </c>
      <c r="D27" s="19">
        <f t="shared" si="26"/>
        <v>1218.3000000000002</v>
      </c>
      <c r="E27" s="19">
        <f t="shared" si="3"/>
        <v>44.48298524901417</v>
      </c>
      <c r="F27" s="20">
        <f>I27+L27+O27+R27+U27+X27+AA27+AD27+4+20</f>
        <v>180.4</v>
      </c>
      <c r="G27" s="20">
        <f>J27+M27+P27+S27+V27+Y27+AB27+AE27+5.4</f>
        <v>80.39999999999999</v>
      </c>
      <c r="H27" s="19">
        <f t="shared" si="4"/>
        <v>44.56762749445676</v>
      </c>
      <c r="I27" s="20">
        <v>64.9</v>
      </c>
      <c r="J27" s="20">
        <v>38.4</v>
      </c>
      <c r="K27" s="19">
        <f t="shared" si="5"/>
        <v>59.167950693374415</v>
      </c>
      <c r="L27" s="20">
        <v>2</v>
      </c>
      <c r="M27" s="20">
        <v>3.6</v>
      </c>
      <c r="N27" s="19">
        <f t="shared" si="6"/>
        <v>180</v>
      </c>
      <c r="O27" s="20">
        <v>20.5</v>
      </c>
      <c r="P27" s="20">
        <v>8.8</v>
      </c>
      <c r="Q27" s="19">
        <f t="shared" si="27"/>
        <v>42.926829268292686</v>
      </c>
      <c r="R27" s="20">
        <v>20</v>
      </c>
      <c r="S27" s="20">
        <v>20.9</v>
      </c>
      <c r="T27" s="19">
        <f t="shared" si="7"/>
        <v>104.5</v>
      </c>
      <c r="U27" s="20">
        <v>35</v>
      </c>
      <c r="V27" s="20">
        <v>0.1</v>
      </c>
      <c r="W27" s="19">
        <f t="shared" si="8"/>
        <v>0.2857142857142857</v>
      </c>
      <c r="X27" s="20"/>
      <c r="Y27" s="20"/>
      <c r="Z27" s="19" t="e">
        <f t="shared" si="9"/>
        <v>#DIV/0!</v>
      </c>
      <c r="AA27" s="20">
        <v>14</v>
      </c>
      <c r="AB27" s="20">
        <v>3.2</v>
      </c>
      <c r="AC27" s="19">
        <f t="shared" si="10"/>
        <v>22.857142857142858</v>
      </c>
      <c r="AD27" s="20"/>
      <c r="AE27" s="20"/>
      <c r="AF27" s="19" t="e">
        <f t="shared" si="11"/>
        <v>#DIV/0!</v>
      </c>
      <c r="AG27" s="20">
        <v>2555.3</v>
      </c>
      <c r="AH27" s="20">
        <v>1136.4</v>
      </c>
      <c r="AI27" s="19">
        <f t="shared" si="12"/>
        <v>44.47227331428795</v>
      </c>
      <c r="AJ27" s="19">
        <v>1179.6</v>
      </c>
      <c r="AK27" s="19">
        <v>591.6</v>
      </c>
      <c r="AL27" s="19">
        <f t="shared" si="13"/>
        <v>50.15259409969482</v>
      </c>
      <c r="AM27" s="19">
        <v>927</v>
      </c>
      <c r="AN27" s="19">
        <v>517.3</v>
      </c>
      <c r="AO27" s="19">
        <f t="shared" si="14"/>
        <v>55.80366774541531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1.5</v>
      </c>
      <c r="AU27" s="19">
        <f t="shared" si="16"/>
        <v>48.387096774193544</v>
      </c>
      <c r="AV27" s="20">
        <v>3002.8</v>
      </c>
      <c r="AW27" s="23">
        <v>969.6</v>
      </c>
      <c r="AX27" s="19">
        <f t="shared" si="0"/>
        <v>32.289862794724925</v>
      </c>
      <c r="AY27" s="20">
        <v>662.5</v>
      </c>
      <c r="AZ27" s="23">
        <v>324.2</v>
      </c>
      <c r="BA27" s="19">
        <f t="shared" si="17"/>
        <v>48.93584905660377</v>
      </c>
      <c r="BB27" s="19">
        <v>659.5</v>
      </c>
      <c r="BC27" s="23">
        <v>321.2</v>
      </c>
      <c r="BD27" s="19">
        <f t="shared" si="18"/>
        <v>48.703563305534495</v>
      </c>
      <c r="BE27" s="20">
        <v>50.6</v>
      </c>
      <c r="BF27" s="20">
        <v>50.6</v>
      </c>
      <c r="BG27" s="19">
        <f t="shared" si="19"/>
        <v>100</v>
      </c>
      <c r="BH27" s="20">
        <v>769.9</v>
      </c>
      <c r="BI27" s="20">
        <v>86.2</v>
      </c>
      <c r="BJ27" s="19">
        <f t="shared" si="20"/>
        <v>11.19625925444863</v>
      </c>
      <c r="BK27" s="20">
        <v>1263</v>
      </c>
      <c r="BL27" s="20">
        <v>492</v>
      </c>
      <c r="BM27" s="19">
        <f t="shared" si="21"/>
        <v>38.95486935866984</v>
      </c>
      <c r="BN27" s="21">
        <v>634.4</v>
      </c>
      <c r="BO27" s="21">
        <v>313.1</v>
      </c>
      <c r="BP27" s="19">
        <f t="shared" si="22"/>
        <v>49.35372005044137</v>
      </c>
      <c r="BQ27" s="21">
        <v>429.2</v>
      </c>
      <c r="BR27" s="21">
        <v>92.4</v>
      </c>
      <c r="BS27" s="19">
        <f t="shared" si="23"/>
        <v>21.52842497670084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-264</v>
      </c>
      <c r="BX27" s="19">
        <f t="shared" si="25"/>
        <v>248.70000000000016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3414.3999999999996</v>
      </c>
      <c r="D28" s="19">
        <f t="shared" si="26"/>
        <v>1442.1</v>
      </c>
      <c r="E28" s="19">
        <f t="shared" si="3"/>
        <v>42.23582474226804</v>
      </c>
      <c r="F28" s="20">
        <f>I28+L28+O28+R28+U28+X28+AA28+AD28+4.5+20</f>
        <v>296.20000000000005</v>
      </c>
      <c r="G28" s="20">
        <f>J28+M28+P28+S28+V28+Y28+AB28+AE28+14.7</f>
        <v>102.60000000000001</v>
      </c>
      <c r="H28" s="19">
        <f t="shared" si="4"/>
        <v>34.63875759621877</v>
      </c>
      <c r="I28" s="20">
        <v>78.3</v>
      </c>
      <c r="J28" s="20">
        <v>58.4</v>
      </c>
      <c r="K28" s="19">
        <f t="shared" si="5"/>
        <v>74.58492975734356</v>
      </c>
      <c r="L28" s="20">
        <v>0</v>
      </c>
      <c r="M28" s="20">
        <v>1</v>
      </c>
      <c r="N28" s="19" t="e">
        <f t="shared" si="6"/>
        <v>#DIV/0!</v>
      </c>
      <c r="O28" s="20">
        <v>60.7</v>
      </c>
      <c r="P28" s="20">
        <v>4.6</v>
      </c>
      <c r="Q28" s="19">
        <f t="shared" si="27"/>
        <v>7.57825370675453</v>
      </c>
      <c r="R28" s="20">
        <v>120.6</v>
      </c>
      <c r="S28" s="20">
        <v>21.7</v>
      </c>
      <c r="T28" s="19">
        <f t="shared" si="7"/>
        <v>17.99336650082919</v>
      </c>
      <c r="U28" s="20">
        <v>7</v>
      </c>
      <c r="V28" s="20">
        <v>2.2</v>
      </c>
      <c r="W28" s="19">
        <f t="shared" si="8"/>
        <v>31.428571428571434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3050.5</v>
      </c>
      <c r="AH28" s="20">
        <v>1339.5</v>
      </c>
      <c r="AI28" s="19">
        <f t="shared" si="12"/>
        <v>43.910834289460745</v>
      </c>
      <c r="AJ28" s="19">
        <v>2463.6</v>
      </c>
      <c r="AK28" s="19">
        <v>1235.5</v>
      </c>
      <c r="AL28" s="19">
        <f t="shared" si="13"/>
        <v>50.15018671862316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67.7</v>
      </c>
      <c r="AT28" s="20">
        <v>0</v>
      </c>
      <c r="AU28" s="19">
        <f t="shared" si="16"/>
        <v>0</v>
      </c>
      <c r="AV28" s="20">
        <v>3553.5</v>
      </c>
      <c r="AW28" s="20">
        <v>1395.3</v>
      </c>
      <c r="AX28" s="19">
        <f t="shared" si="0"/>
        <v>39.265512874630645</v>
      </c>
      <c r="AY28" s="20">
        <v>723.2</v>
      </c>
      <c r="AZ28" s="20">
        <v>379.1</v>
      </c>
      <c r="BA28" s="19">
        <f t="shared" si="17"/>
        <v>52.41980088495575</v>
      </c>
      <c r="BB28" s="19">
        <v>718.9</v>
      </c>
      <c r="BC28" s="20">
        <v>374.8</v>
      </c>
      <c r="BD28" s="19">
        <f t="shared" si="18"/>
        <v>52.13520656558631</v>
      </c>
      <c r="BE28" s="20">
        <v>102.3</v>
      </c>
      <c r="BF28" s="20">
        <v>95.4</v>
      </c>
      <c r="BG28" s="19">
        <f t="shared" si="19"/>
        <v>93.2551319648094</v>
      </c>
      <c r="BH28" s="20">
        <v>1075.5</v>
      </c>
      <c r="BI28" s="20">
        <v>90.5</v>
      </c>
      <c r="BJ28" s="19">
        <f t="shared" si="20"/>
        <v>8.414690841469085</v>
      </c>
      <c r="BK28" s="20">
        <v>1522.2</v>
      </c>
      <c r="BL28" s="20">
        <v>790.7</v>
      </c>
      <c r="BM28" s="19">
        <f t="shared" si="21"/>
        <v>51.94455393509394</v>
      </c>
      <c r="BN28" s="21">
        <v>1224</v>
      </c>
      <c r="BO28" s="21">
        <v>588.5</v>
      </c>
      <c r="BP28" s="19">
        <f t="shared" si="22"/>
        <v>48.080065359477125</v>
      </c>
      <c r="BQ28" s="21">
        <v>51.9</v>
      </c>
      <c r="BR28" s="25">
        <v>9.7</v>
      </c>
      <c r="BS28" s="19">
        <f t="shared" si="23"/>
        <v>18.6897880539499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-139.10000000000036</v>
      </c>
      <c r="BX28" s="19">
        <f t="shared" si="25"/>
        <v>46.799999999999955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2980.2</v>
      </c>
      <c r="D29" s="19">
        <f t="shared" si="26"/>
        <v>1265.6000000000001</v>
      </c>
      <c r="E29" s="19">
        <f t="shared" si="3"/>
        <v>42.466948526944506</v>
      </c>
      <c r="F29" s="20">
        <f>I29+L29+O29+R29+U29+X29+AA29+AD29+4.5+20</f>
        <v>222.6</v>
      </c>
      <c r="G29" s="20">
        <f>J29+M29+P29+S29+V29+Y29+AB29+AE29+59.8+1.8</f>
        <v>128.7</v>
      </c>
      <c r="H29" s="19">
        <f t="shared" si="4"/>
        <v>57.816711590296485</v>
      </c>
      <c r="I29" s="20">
        <v>60.1</v>
      </c>
      <c r="J29" s="20">
        <v>36.6</v>
      </c>
      <c r="K29" s="19">
        <f t="shared" si="5"/>
        <v>60.89850249584027</v>
      </c>
      <c r="L29" s="20">
        <v>8</v>
      </c>
      <c r="M29" s="20">
        <v>1.5</v>
      </c>
      <c r="N29" s="19">
        <f t="shared" si="6"/>
        <v>18.75</v>
      </c>
      <c r="O29" s="20">
        <v>52.5</v>
      </c>
      <c r="P29" s="20">
        <v>3.4</v>
      </c>
      <c r="Q29" s="19">
        <f t="shared" si="27"/>
        <v>6.476190476190475</v>
      </c>
      <c r="R29" s="20">
        <v>66</v>
      </c>
      <c r="S29" s="20">
        <v>23</v>
      </c>
      <c r="T29" s="19">
        <f t="shared" si="7"/>
        <v>34.84848484848485</v>
      </c>
      <c r="U29" s="20">
        <v>8</v>
      </c>
      <c r="V29" s="20">
        <v>2.6</v>
      </c>
      <c r="W29" s="19">
        <f t="shared" si="8"/>
        <v>32.5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2704.1</v>
      </c>
      <c r="AH29" s="20">
        <v>1136.9</v>
      </c>
      <c r="AI29" s="19">
        <f t="shared" si="12"/>
        <v>42.04356347768204</v>
      </c>
      <c r="AJ29" s="19">
        <v>1815.2</v>
      </c>
      <c r="AK29" s="19">
        <v>983.8</v>
      </c>
      <c r="AL29" s="19">
        <f t="shared" si="13"/>
        <v>54.197884530630226</v>
      </c>
      <c r="AM29" s="19">
        <v>232.4</v>
      </c>
      <c r="AN29" s="19">
        <v>100.5</v>
      </c>
      <c r="AO29" s="19">
        <f t="shared" si="14"/>
        <v>43.244406196213426</v>
      </c>
      <c r="AP29" s="20">
        <v>0</v>
      </c>
      <c r="AQ29" s="20">
        <v>0</v>
      </c>
      <c r="AR29" s="19" t="e">
        <f t="shared" si="15"/>
        <v>#DIV/0!</v>
      </c>
      <c r="AS29" s="20">
        <v>53.5</v>
      </c>
      <c r="AT29" s="20">
        <v>0</v>
      </c>
      <c r="AU29" s="19">
        <f t="shared" si="16"/>
        <v>0</v>
      </c>
      <c r="AV29" s="20">
        <v>3102.2</v>
      </c>
      <c r="AW29" s="20">
        <v>1116.2</v>
      </c>
      <c r="AX29" s="19">
        <f t="shared" si="0"/>
        <v>35.98091676874476</v>
      </c>
      <c r="AY29" s="20">
        <v>669.8</v>
      </c>
      <c r="AZ29" s="20">
        <v>334</v>
      </c>
      <c r="BA29" s="19">
        <f t="shared" si="17"/>
        <v>49.86563153180054</v>
      </c>
      <c r="BB29" s="19">
        <v>666.8</v>
      </c>
      <c r="BC29" s="20">
        <v>331</v>
      </c>
      <c r="BD29" s="19">
        <f t="shared" si="18"/>
        <v>49.64007198560289</v>
      </c>
      <c r="BE29" s="20">
        <v>51.6</v>
      </c>
      <c r="BF29" s="20">
        <v>50.5</v>
      </c>
      <c r="BG29" s="19">
        <f t="shared" si="19"/>
        <v>97.86821705426357</v>
      </c>
      <c r="BH29" s="20">
        <v>701.3</v>
      </c>
      <c r="BI29" s="20">
        <v>51.2</v>
      </c>
      <c r="BJ29" s="19">
        <f t="shared" si="20"/>
        <v>7.300727220875518</v>
      </c>
      <c r="BK29" s="20">
        <v>1318.8</v>
      </c>
      <c r="BL29" s="20">
        <v>656.1</v>
      </c>
      <c r="BM29" s="19">
        <f t="shared" si="21"/>
        <v>49.749772520473165</v>
      </c>
      <c r="BN29" s="21">
        <v>992.2</v>
      </c>
      <c r="BO29" s="21">
        <v>504.8</v>
      </c>
      <c r="BP29" s="19">
        <f t="shared" si="22"/>
        <v>50.87683934690587</v>
      </c>
      <c r="BQ29" s="21">
        <v>69.8</v>
      </c>
      <c r="BR29" s="21">
        <v>42.6</v>
      </c>
      <c r="BS29" s="19">
        <f t="shared" si="23"/>
        <v>61.03151862464183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-122</v>
      </c>
      <c r="BX29" s="19">
        <f t="shared" si="25"/>
        <v>149.4000000000001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2602.5</v>
      </c>
      <c r="D30" s="19">
        <f t="shared" si="26"/>
        <v>1094.4</v>
      </c>
      <c r="E30" s="19">
        <f t="shared" si="3"/>
        <v>42.05187319884727</v>
      </c>
      <c r="F30" s="20">
        <f>I30+L30+O30+R30+U30+X30+AA30+AD30+20+4</f>
        <v>313</v>
      </c>
      <c r="G30" s="20">
        <f>J30+M30+P30+S30+V30+Y30+AB30+AE30+1.6+0.8</f>
        <v>197.29999999999998</v>
      </c>
      <c r="H30" s="19">
        <f t="shared" si="4"/>
        <v>63.03514376996805</v>
      </c>
      <c r="I30" s="20">
        <v>115.2</v>
      </c>
      <c r="J30" s="20">
        <v>81.8</v>
      </c>
      <c r="K30" s="19">
        <f t="shared" si="5"/>
        <v>71.00694444444444</v>
      </c>
      <c r="L30" s="20">
        <v>14</v>
      </c>
      <c r="M30" s="20">
        <v>2.4</v>
      </c>
      <c r="N30" s="19">
        <f t="shared" si="6"/>
        <v>17.142857142857142</v>
      </c>
      <c r="O30" s="20">
        <v>34.4</v>
      </c>
      <c r="P30" s="23">
        <v>14.3</v>
      </c>
      <c r="Q30" s="19">
        <f t="shared" si="27"/>
        <v>41.56976744186046</v>
      </c>
      <c r="R30" s="20">
        <v>96.9</v>
      </c>
      <c r="S30" s="20">
        <v>70.2</v>
      </c>
      <c r="T30" s="19">
        <f t="shared" si="7"/>
        <v>72.44582043343654</v>
      </c>
      <c r="U30" s="20">
        <v>25</v>
      </c>
      <c r="V30" s="20">
        <v>26.2</v>
      </c>
      <c r="W30" s="19">
        <f t="shared" si="8"/>
        <v>104.80000000000001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2251.4</v>
      </c>
      <c r="AH30" s="20">
        <v>897.1</v>
      </c>
      <c r="AI30" s="19">
        <f t="shared" si="12"/>
        <v>39.84631784667318</v>
      </c>
      <c r="AJ30" s="19">
        <v>1200.9</v>
      </c>
      <c r="AK30" s="19">
        <v>602.2</v>
      </c>
      <c r="AL30" s="19">
        <f t="shared" si="13"/>
        <v>50.14572404030311</v>
      </c>
      <c r="AM30" s="19">
        <v>581.1</v>
      </c>
      <c r="AN30" s="19">
        <v>257.2</v>
      </c>
      <c r="AO30" s="19">
        <f t="shared" si="14"/>
        <v>44.2608845293409</v>
      </c>
      <c r="AP30" s="20">
        <v>0</v>
      </c>
      <c r="AQ30" s="20">
        <v>0</v>
      </c>
      <c r="AR30" s="19" t="e">
        <f t="shared" si="15"/>
        <v>#DIV/0!</v>
      </c>
      <c r="AS30" s="20">
        <v>38.1</v>
      </c>
      <c r="AT30" s="23">
        <v>0</v>
      </c>
      <c r="AU30" s="19">
        <f t="shared" si="16"/>
        <v>0</v>
      </c>
      <c r="AV30" s="20">
        <v>2812.6</v>
      </c>
      <c r="AW30" s="23">
        <v>1085.8</v>
      </c>
      <c r="AX30" s="19">
        <f t="shared" si="0"/>
        <v>38.60484960534736</v>
      </c>
      <c r="AY30" s="20">
        <v>695.2</v>
      </c>
      <c r="AZ30" s="23">
        <v>315.6</v>
      </c>
      <c r="BA30" s="19">
        <f t="shared" si="17"/>
        <v>45.39700805523591</v>
      </c>
      <c r="BB30" s="19">
        <v>691.7</v>
      </c>
      <c r="BC30" s="23">
        <v>312.1</v>
      </c>
      <c r="BD30" s="19">
        <f t="shared" si="18"/>
        <v>45.12071707387596</v>
      </c>
      <c r="BE30" s="20">
        <v>65.1</v>
      </c>
      <c r="BF30" s="20">
        <v>45</v>
      </c>
      <c r="BG30" s="19">
        <f t="shared" si="19"/>
        <v>69.12442396313365</v>
      </c>
      <c r="BH30" s="20">
        <v>880.1</v>
      </c>
      <c r="BI30" s="20">
        <v>212.3</v>
      </c>
      <c r="BJ30" s="19">
        <f t="shared" si="20"/>
        <v>24.122258834223384</v>
      </c>
      <c r="BK30" s="20">
        <v>912.8</v>
      </c>
      <c r="BL30" s="20">
        <v>491</v>
      </c>
      <c r="BM30" s="19">
        <f t="shared" si="21"/>
        <v>53.79053461875548</v>
      </c>
      <c r="BN30" s="21">
        <v>404.7</v>
      </c>
      <c r="BO30" s="25">
        <v>215</v>
      </c>
      <c r="BP30" s="19">
        <f t="shared" si="22"/>
        <v>53.12577217692118</v>
      </c>
      <c r="BQ30" s="21">
        <v>321.5</v>
      </c>
      <c r="BR30" s="21">
        <v>155.6</v>
      </c>
      <c r="BS30" s="19">
        <f t="shared" si="23"/>
        <v>48.39813374805599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-210.0999999999999</v>
      </c>
      <c r="BX30" s="19">
        <f t="shared" si="25"/>
        <v>8.600000000000136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1990.2</v>
      </c>
      <c r="D31" s="19">
        <f t="shared" si="26"/>
        <v>919.9000000000001</v>
      </c>
      <c r="E31" s="19">
        <f t="shared" si="3"/>
        <v>46.221485277861525</v>
      </c>
      <c r="F31" s="20">
        <f>I31+L31+O31+R31+U31+X31+AA31+AD31+4+20</f>
        <v>322.5</v>
      </c>
      <c r="G31" s="20">
        <f>J31+M31+P31+S31+V31+Y31+AB31+AE31+2.8</f>
        <v>173.3</v>
      </c>
      <c r="H31" s="19">
        <f t="shared" si="4"/>
        <v>53.736434108527135</v>
      </c>
      <c r="I31" s="20">
        <v>117.7</v>
      </c>
      <c r="J31" s="23">
        <v>97.7</v>
      </c>
      <c r="K31" s="19">
        <f t="shared" si="5"/>
        <v>83.00764655904842</v>
      </c>
      <c r="L31" s="20">
        <v>38</v>
      </c>
      <c r="M31" s="20">
        <v>6.2</v>
      </c>
      <c r="N31" s="19">
        <f t="shared" si="6"/>
        <v>16.315789473684212</v>
      </c>
      <c r="O31" s="20">
        <v>42.8</v>
      </c>
      <c r="P31" s="20">
        <v>4.2</v>
      </c>
      <c r="Q31" s="19">
        <f t="shared" si="27"/>
        <v>9.813084112149534</v>
      </c>
      <c r="R31" s="20">
        <v>80.5</v>
      </c>
      <c r="S31" s="20">
        <v>48.3</v>
      </c>
      <c r="T31" s="19">
        <f t="shared" si="7"/>
        <v>60</v>
      </c>
      <c r="U31" s="20">
        <v>16</v>
      </c>
      <c r="V31" s="20">
        <v>14.1</v>
      </c>
      <c r="W31" s="19">
        <f t="shared" si="8"/>
        <v>88.125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1665</v>
      </c>
      <c r="AH31" s="20">
        <v>745.1</v>
      </c>
      <c r="AI31" s="19">
        <f t="shared" si="12"/>
        <v>44.750750750750754</v>
      </c>
      <c r="AJ31" s="24">
        <v>781</v>
      </c>
      <c r="AK31" s="19">
        <v>391.7</v>
      </c>
      <c r="AL31" s="19">
        <f t="shared" si="13"/>
        <v>50.15364916773367</v>
      </c>
      <c r="AM31" s="19">
        <v>558.8</v>
      </c>
      <c r="AN31" s="19">
        <v>325.8</v>
      </c>
      <c r="AO31" s="19">
        <f t="shared" si="14"/>
        <v>58.303507516105945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1.5</v>
      </c>
      <c r="AU31" s="19">
        <f t="shared" si="16"/>
        <v>55.55555555555555</v>
      </c>
      <c r="AV31" s="20">
        <v>2261.1</v>
      </c>
      <c r="AW31" s="20">
        <v>869.6</v>
      </c>
      <c r="AX31" s="19">
        <f t="shared" si="0"/>
        <v>38.45915704745478</v>
      </c>
      <c r="AY31" s="20">
        <v>613.2</v>
      </c>
      <c r="AZ31" s="20">
        <v>282</v>
      </c>
      <c r="BA31" s="19">
        <f t="shared" si="17"/>
        <v>45.98825831702544</v>
      </c>
      <c r="BB31" s="19">
        <v>610.2</v>
      </c>
      <c r="BC31" s="20">
        <v>279</v>
      </c>
      <c r="BD31" s="19">
        <f t="shared" si="18"/>
        <v>45.72271386430678</v>
      </c>
      <c r="BE31" s="20">
        <v>35.9</v>
      </c>
      <c r="BF31" s="20">
        <v>20.8</v>
      </c>
      <c r="BG31" s="19">
        <f t="shared" si="19"/>
        <v>57.938718662952645</v>
      </c>
      <c r="BH31" s="20">
        <v>498.9</v>
      </c>
      <c r="BI31" s="23">
        <v>133</v>
      </c>
      <c r="BJ31" s="19">
        <f t="shared" si="20"/>
        <v>26.658649027861298</v>
      </c>
      <c r="BK31" s="20">
        <v>956</v>
      </c>
      <c r="BL31" s="20">
        <v>416.9</v>
      </c>
      <c r="BM31" s="19">
        <f t="shared" si="21"/>
        <v>43.60878661087866</v>
      </c>
      <c r="BN31" s="21">
        <v>507.3</v>
      </c>
      <c r="BO31" s="21">
        <v>258.6</v>
      </c>
      <c r="BP31" s="19">
        <f t="shared" si="22"/>
        <v>50.97575399172087</v>
      </c>
      <c r="BQ31" s="21">
        <v>264</v>
      </c>
      <c r="BR31" s="21">
        <v>67</v>
      </c>
      <c r="BS31" s="19">
        <f t="shared" si="23"/>
        <v>25.37878787878788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-270.89999999999986</v>
      </c>
      <c r="BX31" s="19">
        <f t="shared" si="25"/>
        <v>50.30000000000007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2891.2</v>
      </c>
      <c r="D32" s="19">
        <f t="shared" si="26"/>
        <v>1212.8</v>
      </c>
      <c r="E32" s="19">
        <f t="shared" si="3"/>
        <v>41.94798007747648</v>
      </c>
      <c r="F32" s="20">
        <f>I32+L32+O32+R32+U32+X32+AA32+AD32+4+20</f>
        <v>320.90000000000003</v>
      </c>
      <c r="G32" s="20">
        <f>J32+M32+P32+S32+V32+Y32+AB32+AE32+4.1+0.4</f>
        <v>170.7</v>
      </c>
      <c r="H32" s="19">
        <f t="shared" si="4"/>
        <v>53.194141477095656</v>
      </c>
      <c r="I32" s="20">
        <v>100.1</v>
      </c>
      <c r="J32" s="20">
        <v>73.1</v>
      </c>
      <c r="K32" s="19">
        <f t="shared" si="5"/>
        <v>73.02697302697302</v>
      </c>
      <c r="L32" s="20">
        <v>6</v>
      </c>
      <c r="M32" s="20">
        <v>9.6</v>
      </c>
      <c r="N32" s="19">
        <f t="shared" si="6"/>
        <v>160</v>
      </c>
      <c r="O32" s="20">
        <v>38.4</v>
      </c>
      <c r="P32" s="20">
        <v>9</v>
      </c>
      <c r="Q32" s="19">
        <f t="shared" si="27"/>
        <v>23.4375</v>
      </c>
      <c r="R32" s="20">
        <v>140.3</v>
      </c>
      <c r="S32" s="20">
        <v>73.8</v>
      </c>
      <c r="T32" s="19">
        <f t="shared" si="7"/>
        <v>52.6015680684248</v>
      </c>
      <c r="U32" s="20">
        <v>2.1</v>
      </c>
      <c r="V32" s="20">
        <v>0.7</v>
      </c>
      <c r="W32" s="19">
        <f t="shared" si="8"/>
        <v>33.33333333333333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2565.2</v>
      </c>
      <c r="AH32" s="20">
        <v>1041.1</v>
      </c>
      <c r="AI32" s="19">
        <f t="shared" si="12"/>
        <v>40.58552939341962</v>
      </c>
      <c r="AJ32" s="19">
        <v>2021.1</v>
      </c>
      <c r="AK32" s="19">
        <v>1013.5</v>
      </c>
      <c r="AL32" s="19">
        <f t="shared" si="13"/>
        <v>50.14596012072634</v>
      </c>
      <c r="AM32" s="19">
        <v>0</v>
      </c>
      <c r="AN32" s="19">
        <v>0</v>
      </c>
      <c r="AO32" s="19" t="e">
        <f t="shared" si="14"/>
        <v>#DIV/0!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1</v>
      </c>
      <c r="AU32" s="19">
        <f t="shared" si="16"/>
        <v>19.23076923076923</v>
      </c>
      <c r="AV32" s="20">
        <v>3320.6</v>
      </c>
      <c r="AW32" s="20">
        <v>1335.6</v>
      </c>
      <c r="AX32" s="19">
        <f t="shared" si="0"/>
        <v>40.22164669035716</v>
      </c>
      <c r="AY32" s="20">
        <v>645.6</v>
      </c>
      <c r="AZ32" s="20">
        <v>297.9</v>
      </c>
      <c r="BA32" s="19">
        <f t="shared" si="17"/>
        <v>46.14312267657992</v>
      </c>
      <c r="BB32" s="19">
        <v>642.1</v>
      </c>
      <c r="BC32" s="20">
        <v>294.4</v>
      </c>
      <c r="BD32" s="19">
        <f t="shared" si="18"/>
        <v>45.84955614390282</v>
      </c>
      <c r="BE32" s="20">
        <v>303.8</v>
      </c>
      <c r="BF32" s="20">
        <v>94.4</v>
      </c>
      <c r="BG32" s="19">
        <f t="shared" si="19"/>
        <v>31.073074391046738</v>
      </c>
      <c r="BH32" s="20">
        <v>863.7</v>
      </c>
      <c r="BI32" s="20">
        <v>340.7</v>
      </c>
      <c r="BJ32" s="19">
        <f t="shared" si="20"/>
        <v>39.44656709505615</v>
      </c>
      <c r="BK32" s="20">
        <v>1310.8</v>
      </c>
      <c r="BL32" s="20">
        <v>579.5</v>
      </c>
      <c r="BM32" s="19">
        <f t="shared" si="21"/>
        <v>44.209642966127554</v>
      </c>
      <c r="BN32" s="21">
        <v>851.8</v>
      </c>
      <c r="BO32" s="25">
        <v>445.4</v>
      </c>
      <c r="BP32" s="19">
        <f t="shared" si="22"/>
        <v>52.28926978163888</v>
      </c>
      <c r="BQ32" s="21">
        <v>226.1</v>
      </c>
      <c r="BR32" s="21">
        <v>79.6</v>
      </c>
      <c r="BS32" s="19">
        <f t="shared" si="23"/>
        <v>35.20566121185316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-429.4000000000001</v>
      </c>
      <c r="BX32" s="19">
        <f t="shared" si="25"/>
        <v>-122.79999999999995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2210.3</v>
      </c>
      <c r="D33" s="19">
        <f t="shared" si="26"/>
        <v>915.6999999999999</v>
      </c>
      <c r="E33" s="19">
        <f t="shared" si="3"/>
        <v>41.42876532597384</v>
      </c>
      <c r="F33" s="20">
        <f>I33+L33+O33+R33+U33+X33+AA33+AD33+4.1+20</f>
        <v>182.5</v>
      </c>
      <c r="G33" s="20">
        <f>J33+M33+P33+S33+V33+Y33+AB33+AE33+7.5</f>
        <v>78.89999999999999</v>
      </c>
      <c r="H33" s="19">
        <f t="shared" si="4"/>
        <v>43.23287671232876</v>
      </c>
      <c r="I33" s="20">
        <v>57.7</v>
      </c>
      <c r="J33" s="23">
        <v>28.9</v>
      </c>
      <c r="K33" s="19">
        <f t="shared" si="5"/>
        <v>50.08665511265165</v>
      </c>
      <c r="L33" s="20">
        <v>0</v>
      </c>
      <c r="M33" s="20">
        <v>0</v>
      </c>
      <c r="N33" s="19" t="e">
        <f t="shared" si="6"/>
        <v>#DIV/0!</v>
      </c>
      <c r="O33" s="20">
        <v>19.3</v>
      </c>
      <c r="P33" s="20">
        <v>4.8</v>
      </c>
      <c r="Q33" s="19">
        <f t="shared" si="27"/>
        <v>24.870466321243523</v>
      </c>
      <c r="R33" s="20">
        <v>75.8</v>
      </c>
      <c r="S33" s="20">
        <v>33.5</v>
      </c>
      <c r="T33" s="19">
        <f t="shared" si="7"/>
        <v>44.19525065963061</v>
      </c>
      <c r="U33" s="20">
        <v>2.1</v>
      </c>
      <c r="V33" s="20">
        <v>4.2</v>
      </c>
      <c r="W33" s="19">
        <f t="shared" si="8"/>
        <v>200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2024.4</v>
      </c>
      <c r="AH33" s="20">
        <v>836.8</v>
      </c>
      <c r="AI33" s="19">
        <f t="shared" si="12"/>
        <v>41.33570440624382</v>
      </c>
      <c r="AJ33" s="19">
        <v>1472.2</v>
      </c>
      <c r="AK33" s="24">
        <v>738.3</v>
      </c>
      <c r="AL33" s="19">
        <f t="shared" si="13"/>
        <v>50.149436217905176</v>
      </c>
      <c r="AM33" s="19">
        <v>140.3</v>
      </c>
      <c r="AN33" s="19">
        <v>70.9</v>
      </c>
      <c r="AO33" s="19">
        <f t="shared" si="14"/>
        <v>50.534568781183175</v>
      </c>
      <c r="AP33" s="20">
        <v>0</v>
      </c>
      <c r="AQ33" s="20">
        <v>0</v>
      </c>
      <c r="AR33" s="19" t="e">
        <f t="shared" si="15"/>
        <v>#DIV/0!</v>
      </c>
      <c r="AS33" s="20">
        <v>3.4</v>
      </c>
      <c r="AT33" s="20">
        <v>0</v>
      </c>
      <c r="AU33" s="19">
        <f t="shared" si="16"/>
        <v>0</v>
      </c>
      <c r="AV33" s="20">
        <v>2416.3</v>
      </c>
      <c r="AW33" s="20">
        <v>855.1</v>
      </c>
      <c r="AX33" s="19">
        <f aca="true" t="shared" si="28" ref="AX33:AX39">AW33/AV33*100</f>
        <v>35.388817613706905</v>
      </c>
      <c r="AY33" s="20">
        <v>661.9</v>
      </c>
      <c r="AZ33" s="20">
        <v>317.6</v>
      </c>
      <c r="BA33" s="19">
        <f t="shared" si="17"/>
        <v>47.98307901495695</v>
      </c>
      <c r="BB33" s="19">
        <v>656.9</v>
      </c>
      <c r="BC33" s="20">
        <v>312.6</v>
      </c>
      <c r="BD33" s="19">
        <f t="shared" si="18"/>
        <v>47.58715177348151</v>
      </c>
      <c r="BE33" s="20">
        <v>26.6</v>
      </c>
      <c r="BF33" s="20">
        <v>19</v>
      </c>
      <c r="BG33" s="19">
        <f t="shared" si="19"/>
        <v>71.42857142857143</v>
      </c>
      <c r="BH33" s="20">
        <v>642.4</v>
      </c>
      <c r="BI33" s="20">
        <v>47.8</v>
      </c>
      <c r="BJ33" s="19">
        <f t="shared" si="20"/>
        <v>7.440846824408467</v>
      </c>
      <c r="BK33" s="20">
        <v>928.5</v>
      </c>
      <c r="BL33" s="20">
        <v>453.8</v>
      </c>
      <c r="BM33" s="19">
        <f t="shared" si="21"/>
        <v>48.874528809908455</v>
      </c>
      <c r="BN33" s="21">
        <v>736.9</v>
      </c>
      <c r="BO33" s="21">
        <v>342.8</v>
      </c>
      <c r="BP33" s="19">
        <f t="shared" si="22"/>
        <v>46.51920206269507</v>
      </c>
      <c r="BQ33" s="21">
        <v>31</v>
      </c>
      <c r="BR33" s="25">
        <v>1.5</v>
      </c>
      <c r="BS33" s="19">
        <f t="shared" si="23"/>
        <v>4.838709677419355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-206</v>
      </c>
      <c r="BX33" s="19">
        <f t="shared" si="25"/>
        <v>60.59999999999991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4788.2</v>
      </c>
      <c r="D34" s="19">
        <f t="shared" si="26"/>
        <v>1567</v>
      </c>
      <c r="E34" s="19">
        <f t="shared" si="3"/>
        <v>32.726285451735514</v>
      </c>
      <c r="F34" s="20">
        <f>I34+L34+O34+R34+U34+X34+AA34+AD34+4.5+20</f>
        <v>657.7</v>
      </c>
      <c r="G34" s="20">
        <f>J34+M34+P34+S34+V34+Y34+AB34+AE34+19.5</f>
        <v>428.5</v>
      </c>
      <c r="H34" s="19">
        <f t="shared" si="4"/>
        <v>65.15128478029496</v>
      </c>
      <c r="I34" s="20">
        <v>192.4</v>
      </c>
      <c r="J34" s="20">
        <v>145.3</v>
      </c>
      <c r="K34" s="19">
        <f t="shared" si="5"/>
        <v>75.51975051975053</v>
      </c>
      <c r="L34" s="20">
        <v>1</v>
      </c>
      <c r="M34" s="20">
        <v>8.2</v>
      </c>
      <c r="N34" s="19">
        <f t="shared" si="6"/>
        <v>819.9999999999999</v>
      </c>
      <c r="O34" s="20">
        <v>55.4</v>
      </c>
      <c r="P34" s="20">
        <v>12.6</v>
      </c>
      <c r="Q34" s="19">
        <f t="shared" si="27"/>
        <v>22.743682310469314</v>
      </c>
      <c r="R34" s="20">
        <v>349.3</v>
      </c>
      <c r="S34" s="20">
        <v>227.6</v>
      </c>
      <c r="T34" s="19">
        <f t="shared" si="7"/>
        <v>65.15888920698539</v>
      </c>
      <c r="U34" s="20">
        <v>5.1</v>
      </c>
      <c r="V34" s="20">
        <v>5.8</v>
      </c>
      <c r="W34" s="19">
        <f t="shared" si="8"/>
        <v>113.72549019607843</v>
      </c>
      <c r="X34" s="20"/>
      <c r="Y34" s="20"/>
      <c r="Z34" s="19" t="e">
        <f t="shared" si="9"/>
        <v>#DIV/0!</v>
      </c>
      <c r="AA34" s="20">
        <v>30</v>
      </c>
      <c r="AB34" s="20">
        <v>9.5</v>
      </c>
      <c r="AC34" s="19">
        <f t="shared" si="10"/>
        <v>31.666666666666664</v>
      </c>
      <c r="AD34" s="20"/>
      <c r="AE34" s="20"/>
      <c r="AF34" s="19" t="e">
        <f t="shared" si="11"/>
        <v>#DIV/0!</v>
      </c>
      <c r="AG34" s="23">
        <v>4125.9</v>
      </c>
      <c r="AH34" s="23">
        <v>1138.5</v>
      </c>
      <c r="AI34" s="19">
        <f t="shared" si="12"/>
        <v>27.593979495382825</v>
      </c>
      <c r="AJ34" s="19">
        <v>2117.5</v>
      </c>
      <c r="AK34" s="19">
        <v>1069.5</v>
      </c>
      <c r="AL34" s="19">
        <f t="shared" si="13"/>
        <v>50.507674144037786</v>
      </c>
      <c r="AM34" s="19">
        <v>0</v>
      </c>
      <c r="AN34" s="19">
        <v>0</v>
      </c>
      <c r="AO34" s="19" t="e">
        <f t="shared" si="14"/>
        <v>#DIV/0!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5505.2</v>
      </c>
      <c r="AW34" s="20">
        <v>1483</v>
      </c>
      <c r="AX34" s="19">
        <f t="shared" si="28"/>
        <v>26.93816755067936</v>
      </c>
      <c r="AY34" s="20">
        <v>776.7</v>
      </c>
      <c r="AZ34" s="23">
        <v>351.8</v>
      </c>
      <c r="BA34" s="19">
        <f t="shared" si="17"/>
        <v>45.29419338225827</v>
      </c>
      <c r="BB34" s="19">
        <v>771.7</v>
      </c>
      <c r="BC34" s="23">
        <v>346.8</v>
      </c>
      <c r="BD34" s="19">
        <f t="shared" si="18"/>
        <v>44.93974342361021</v>
      </c>
      <c r="BE34" s="20">
        <v>164.2</v>
      </c>
      <c r="BF34" s="20">
        <v>159</v>
      </c>
      <c r="BG34" s="19">
        <f t="shared" si="19"/>
        <v>96.83313032886724</v>
      </c>
      <c r="BH34" s="20">
        <v>2196.9</v>
      </c>
      <c r="BI34" s="20">
        <v>65.5</v>
      </c>
      <c r="BJ34" s="19">
        <f t="shared" si="20"/>
        <v>2.9814738950339112</v>
      </c>
      <c r="BK34" s="20">
        <v>1702.3</v>
      </c>
      <c r="BL34" s="23">
        <v>857.7</v>
      </c>
      <c r="BM34" s="19">
        <f t="shared" si="21"/>
        <v>50.3847735416789</v>
      </c>
      <c r="BN34" s="21">
        <v>927.6</v>
      </c>
      <c r="BO34" s="25">
        <v>449</v>
      </c>
      <c r="BP34" s="19">
        <f t="shared" si="22"/>
        <v>48.404484691677446</v>
      </c>
      <c r="BQ34" s="21">
        <v>465.7</v>
      </c>
      <c r="BR34" s="21">
        <v>262.6</v>
      </c>
      <c r="BS34" s="19">
        <f t="shared" si="23"/>
        <v>56.388232767876325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-717</v>
      </c>
      <c r="BX34" s="19">
        <f t="shared" si="25"/>
        <v>84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>M35/L35*100</f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f>SUM(C16:C39)</f>
        <v>79499.1</v>
      </c>
      <c r="D40" s="30">
        <f>SUM(D16:D39)</f>
        <v>37751.99999999999</v>
      </c>
      <c r="E40" s="29">
        <f t="shared" si="3"/>
        <v>47.487330045245784</v>
      </c>
      <c r="F40" s="29">
        <f>SUM(F16:F39)</f>
        <v>18724.100000000002</v>
      </c>
      <c r="G40" s="30">
        <f>SUM(G16:G39)</f>
        <v>13009.300000000001</v>
      </c>
      <c r="H40" s="29">
        <f>G40/F40*100</f>
        <v>69.47890686334723</v>
      </c>
      <c r="I40" s="30">
        <f>SUM(I16:I39)</f>
        <v>8792.000000000002</v>
      </c>
      <c r="J40" s="30">
        <f>SUM(J16:J39)</f>
        <v>7735.5</v>
      </c>
      <c r="K40" s="30">
        <f>J40/I40*100</f>
        <v>87.98339399454048</v>
      </c>
      <c r="L40" s="30">
        <f>SUM(L16:L39)</f>
        <v>125.9</v>
      </c>
      <c r="M40" s="30">
        <f>SUM(M16:M39)</f>
        <v>174.99999999999997</v>
      </c>
      <c r="N40" s="29">
        <f>M40/L40*100</f>
        <v>138.9992057188244</v>
      </c>
      <c r="O40" s="30">
        <f>SUM(O16:O39)</f>
        <v>1151.7000000000003</v>
      </c>
      <c r="P40" s="30">
        <f>SUM(P16:P39)</f>
        <v>411.30000000000007</v>
      </c>
      <c r="Q40" s="29">
        <f>P40/O40*100</f>
        <v>35.71242511070591</v>
      </c>
      <c r="R40" s="30">
        <f>SUM(R16:R39)</f>
        <v>7299.200000000001</v>
      </c>
      <c r="S40" s="30">
        <f>SUM(S16:S39)</f>
        <v>3865.1</v>
      </c>
      <c r="T40" s="29">
        <f>S40/R40*100</f>
        <v>52.952378342832084</v>
      </c>
      <c r="U40" s="30">
        <f>SUM(U16:U39)</f>
        <v>449.1000000000001</v>
      </c>
      <c r="V40" s="30">
        <f>SUM(V16:V39)</f>
        <v>454.00000000000006</v>
      </c>
      <c r="W40" s="29">
        <f>V40/U40*100</f>
        <v>101.09107103095079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52.400000000000006</v>
      </c>
      <c r="AC40" s="29">
        <f>AB40/AA40*100</f>
        <v>23.699683401175943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60347.700000000004</v>
      </c>
      <c r="AH40" s="30">
        <f>SUM(AH16:AH39)</f>
        <v>24727.6</v>
      </c>
      <c r="AI40" s="29">
        <f>AH40/AG40*100</f>
        <v>40.97521529403772</v>
      </c>
      <c r="AJ40" s="30">
        <f>SUM(AJ16:AJ39)</f>
        <v>36618.299999999996</v>
      </c>
      <c r="AK40" s="30">
        <f>SUM(AK16:AK39)</f>
        <v>18517.899999999998</v>
      </c>
      <c r="AL40" s="29">
        <f>AK40/AJ40*100</f>
        <v>50.57007015617874</v>
      </c>
      <c r="AM40" s="30">
        <f>SUM(AM16:AM39)</f>
        <v>4254.400000000001</v>
      </c>
      <c r="AN40" s="30">
        <f>SUM(AN16:AN39)</f>
        <v>1883.8000000000002</v>
      </c>
      <c r="AO40" s="29">
        <f>AN40/AM40*100</f>
        <v>44.278864234674685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427.4</v>
      </c>
      <c r="AT40" s="30">
        <f>SUM(AT16:AT39)</f>
        <v>15.100000000000001</v>
      </c>
      <c r="AU40" s="29">
        <f>AT40/AS40*100</f>
        <v>3.532990173139916</v>
      </c>
      <c r="AV40" s="29">
        <f>SUM(AV16:AV39)</f>
        <v>89677.40000000001</v>
      </c>
      <c r="AW40" s="29">
        <f>SUM(AW16:AW39)</f>
        <v>32188.599999999995</v>
      </c>
      <c r="AX40" s="29">
        <f>AW40/AV40*100</f>
        <v>35.89377033678496</v>
      </c>
      <c r="AY40" s="29">
        <f>SUM(AY16:AY39)</f>
        <v>17609.100000000002</v>
      </c>
      <c r="AZ40" s="29">
        <f>SUM(AZ16:AZ39)</f>
        <v>9028.6</v>
      </c>
      <c r="BA40" s="29">
        <f>AZ40/AY40*100</f>
        <v>51.2723534990431</v>
      </c>
      <c r="BB40" s="29">
        <f>SUM(BB16:BB39)</f>
        <v>15980.800000000001</v>
      </c>
      <c r="BC40" s="29">
        <f>SUM(BC16:BC39)</f>
        <v>7669.1</v>
      </c>
      <c r="BD40" s="29">
        <f>BC40/BB40*100</f>
        <v>47.98946235482579</v>
      </c>
      <c r="BE40" s="29">
        <f>SUM(BE16:BE39)</f>
        <v>2992.1</v>
      </c>
      <c r="BF40" s="29">
        <f>SUM(BF16:BF39)</f>
        <v>795</v>
      </c>
      <c r="BG40" s="29">
        <f>BF40/BE40*100</f>
        <v>26.569967581297416</v>
      </c>
      <c r="BH40" s="29">
        <f>SUM(BH16:BH39)</f>
        <v>30591.260000000006</v>
      </c>
      <c r="BI40" s="29">
        <f>SUM(BI16:BI39)</f>
        <v>8135.4</v>
      </c>
      <c r="BJ40" s="29">
        <f>BI40/BH40*100</f>
        <v>26.59387027536623</v>
      </c>
      <c r="BK40" s="29">
        <f>SUM(BK16:BK39)</f>
        <v>25137.1</v>
      </c>
      <c r="BL40" s="29">
        <f>SUM(BL16:BL39)</f>
        <v>11695.5</v>
      </c>
      <c r="BM40" s="29">
        <f>BL40/BK40*100</f>
        <v>46.52684677230071</v>
      </c>
      <c r="BN40" s="29">
        <f>SUM(BN16:BN39)</f>
        <v>15871.4</v>
      </c>
      <c r="BO40" s="29">
        <f>SUM(BO16:BO39)</f>
        <v>7763.500000000001</v>
      </c>
      <c r="BP40" s="29">
        <f>BO40/BN40*100</f>
        <v>48.9150295500082</v>
      </c>
      <c r="BQ40" s="29">
        <f>SUM(BQ16:BQ39)</f>
        <v>3490.4999999999995</v>
      </c>
      <c r="BR40" s="29">
        <f>SUM(BR16:BR39)</f>
        <v>1335.8000000000002</v>
      </c>
      <c r="BS40" s="29">
        <f>BR40/BQ40*100</f>
        <v>38.269588884114036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-10178.300000000003</v>
      </c>
      <c r="BX40" s="29">
        <f t="shared" si="25"/>
        <v>5563.399999999998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60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61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62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64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63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2009-08-10T04:13:56Z</cp:lastPrinted>
  <dcterms:created xsi:type="dcterms:W3CDTF">2007-01-16T05:35:41Z</dcterms:created>
  <dcterms:modified xsi:type="dcterms:W3CDTF">2009-08-10T04:21:16Z</dcterms:modified>
  <cp:category/>
  <cp:version/>
  <cp:contentType/>
  <cp:contentStatus/>
</cp:coreProperties>
</file>