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'Лист1'!$A$1:$BY$49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<sst xmlns="http://schemas.openxmlformats.org/spreadsheetml/2006/main" count="143" uniqueCount="66">
  <si>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</si>
  <si>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</si>
  <si>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</si>
  <si>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</si>
  <si>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</si>
  <si>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</si>
  <si>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</si>
  <si>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</si>
  <si>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</si>
  <si>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</si>
  <si>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</si>
  <si>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</si>
  <si>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</si>
  <si>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</si>
  <si>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</si>
  <si>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</si>
  <si>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</si>
  <si>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</si>
  <si>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</si>
  <si>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</si>
  <si>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</si>
  <si>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</si>
  <si>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</si>
  <si>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</si>
  <si>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</si>
  <si>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</si>
  <si>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</si>
  <si>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</si>
  <si>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</si>
  <si>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</si>
  <si>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</si>
  <si>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</si>
  <si>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</si>
  <si>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</si>
  <si>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</si>
  <si>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</si>
  <si>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</si>
  <si>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</si>
  <si>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</si>
  <si>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</si>
  <si>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</si>
  <si>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</si>
  <si>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</si>
  <si>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</si>
  <si>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</si>
  <si>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</si>
  <si>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</si>
  <si>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</si>
  <si>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</si>
  <si>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</si>
  <si>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</si>
  <si>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</si>
  <si>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</si>
  <si>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</si>
  <si>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</si>
  <si>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</si>
  <si>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</si>
  <si>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</si>
  <si>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</si>
  <si>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</si>
  <si>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Исп. Сивкина Т.И.</t>
  </si>
  <si>
    <t>Начальник финансового отдела</t>
  </si>
  <si>
    <t>Л.И. Анисимова</t>
  </si>
  <si>
    <t>Т.И. Медведева</t>
  </si>
  <si>
    <t>2 52 05</t>
  </si>
  <si>
    <t>об исполнении бюджетов поселений Вурнарского района на 1 февраля 2009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</si>
</sst>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5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TimesET"/>
      <family val="0"/>
    </font>
    <font>
      <sz val="8"/>
      <name val="Arial Cyr"/>
      <family val="2"/>
    </font>
    <font>
      <sz val="14"/>
      <name val="TimesET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1"/>
      <color indexed="8"/>
      <name val="Arial Cyr"/>
      <family val="2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1" xfId="18" applyFont="1" applyFill="1" applyBorder="1" applyAlignment="1">
      <alignment vertical="center" wrapText="1"/>
      <protection/>
    </xf>
    <xf numFmtId="0" fontId="5" fillId="0" borderId="1" xfId="18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vertical="center" wrapText="1"/>
    </xf>
    <xf numFmtId="0" fontId="8" fillId="2" borderId="1" xfId="18" applyFont="1" applyFill="1" applyBorder="1" applyAlignment="1" applyProtection="1">
      <alignment vertical="center" wrapText="1"/>
      <protection locked="0"/>
    </xf>
    <xf numFmtId="0" fontId="5" fillId="2" borderId="1" xfId="18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/>
    </xf>
    <xf numFmtId="164" fontId="13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/>
    </xf>
    <xf numFmtId="164" fontId="12" fillId="2" borderId="1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164" fontId="12" fillId="0" borderId="3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4" xfId="18" applyFont="1" applyFill="1" applyBorder="1" applyAlignment="1">
      <alignment horizontal="center" vertical="center" wrapText="1"/>
      <protection/>
    </xf>
    <xf numFmtId="0" fontId="6" fillId="0" borderId="5" xfId="18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4"/>
  <sheetViews>
    <sheetView tabSelected="1" zoomScale="85" zoomScaleNormal="85" zoomScaleSheetLayoutView="75" workbookViewId="0" topLeftCell="A6">
      <pane xSplit="2" ySplit="10" topLeftCell="C28" activePane="bottomRight" state="frozen"/>
      <selection pane="topLeft" activeCell="A6" sqref="A6"/>
      <selection pane="topRight" activeCell="C6" sqref="C6"/>
      <selection pane="bottomLeft" activeCell="A16" sqref="A16"/>
      <selection pane="bottomRight" activeCell="K16" sqref="K16"/>
    </sheetView>
  </sheetViews>
  <sheetFormatPr defaultColWidth="9.00390625" defaultRowHeight="12.75"/>
  <cols>
    <col min="1" max="1" width="3.375" style="0" customWidth="1"/>
    <col min="2" max="2" width="36.875" style="0" customWidth="1"/>
    <col min="3" max="4" width="10.375" style="0" bestFit="1" customWidth="1"/>
    <col min="5" max="5" width="10.625" style="0" customWidth="1"/>
    <col min="6" max="6" width="11.00390625" style="0" customWidth="1"/>
    <col min="7" max="7" width="12.00390625" style="0" customWidth="1"/>
    <col min="8" max="8" width="10.875" style="0" customWidth="1"/>
    <col min="9" max="9" width="11.25390625" style="0" customWidth="1"/>
    <col min="10" max="10" width="12.125" style="0" customWidth="1"/>
    <col min="11" max="11" width="11.00390625" style="0" customWidth="1"/>
    <col min="12" max="13" width="9.25390625" style="0" bestFit="1" customWidth="1"/>
    <col min="14" max="14" width="10.875" style="0" customWidth="1"/>
    <col min="15" max="16" width="9.25390625" style="0" bestFit="1" customWidth="1"/>
    <col min="17" max="17" width="11.00390625" style="0" customWidth="1"/>
    <col min="18" max="19" width="9.25390625" style="0" bestFit="1" customWidth="1"/>
    <col min="20" max="20" width="10.625" style="0" customWidth="1"/>
    <col min="21" max="22" width="9.25390625" style="0" bestFit="1" customWidth="1"/>
    <col min="23" max="23" width="10.625" style="0" customWidth="1"/>
    <col min="24" max="25" width="9.25390625" style="0" bestFit="1" customWidth="1"/>
    <col min="26" max="26" width="10.12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3" width="11.25390625" style="0" customWidth="1"/>
    <col min="34" max="34" width="11.625" style="0" customWidth="1"/>
    <col min="35" max="41" width="10.625" style="0" customWidth="1"/>
    <col min="42" max="43" width="9.25390625" style="0" bestFit="1" customWidth="1"/>
    <col min="44" max="44" width="10.875" style="0" customWidth="1"/>
    <col min="45" max="46" width="9.25390625" style="0" bestFit="1" customWidth="1"/>
    <col min="47" max="47" width="10.125" style="0" customWidth="1"/>
    <col min="48" max="48" width="11.00390625" style="0" customWidth="1"/>
    <col min="49" max="49" width="11.125" style="0" customWidth="1"/>
    <col min="50" max="50" width="11.00390625" style="0" customWidth="1"/>
    <col min="51" max="51" width="11.375" style="0" customWidth="1"/>
    <col min="52" max="52" width="11.25390625" style="0" customWidth="1"/>
    <col min="53" max="56" width="10.625" style="0" customWidth="1"/>
    <col min="57" max="58" width="9.25390625" style="0" bestFit="1" customWidth="1"/>
    <col min="59" max="59" width="10.625" style="0" customWidth="1"/>
    <col min="60" max="60" width="11.25390625" style="0" customWidth="1"/>
    <col min="61" max="61" width="11.00390625" style="0" customWidth="1"/>
    <col min="62" max="62" width="10.625" style="0" customWidth="1"/>
    <col min="63" max="63" width="11.125" style="0" customWidth="1"/>
    <col min="64" max="64" width="11.375" style="0" customWidth="1"/>
    <col min="65" max="65" width="10.75390625" style="0" customWidth="1"/>
    <col min="66" max="66" width="11.25390625" style="0" customWidth="1"/>
    <col min="67" max="67" width="11.00390625" style="0" customWidth="1"/>
    <col min="68" max="68" width="10.75390625" style="0" customWidth="1"/>
    <col min="69" max="70" width="9.25390625" style="0" bestFit="1" customWidth="1"/>
    <col min="71" max="71" width="10.625" style="0" customWidth="1"/>
    <col min="72" max="73" width="9.25390625" style="0" bestFit="1" customWidth="1"/>
    <col min="74" max="74" width="10.75390625" style="0" customWidth="1"/>
    <col min="75" max="75" width="9.25390625" style="0" bestFit="1" customWidth="1"/>
    <col min="76" max="76" width="11.875" style="0" customWidth="1"/>
    <col min="77" max="77" width="10.625" style="0" customWidth="1"/>
  </cols>
  <sheetData>
    <row r="1" spans="18:20" ht="12" customHeight="1">
      <c r="R1" s="72" t="s">
        <v>36</v>
      </c>
      <c r="S1" s="72"/>
      <c r="T1" s="72"/>
    </row>
    <row r="2" spans="18:20" ht="12" customHeight="1">
      <c r="R2" s="72" t="s">
        <v>37</v>
      </c>
      <c r="S2" s="72"/>
      <c r="T2" s="72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64" t="s">
        <v>27</v>
      </c>
      <c r="M3" s="64"/>
      <c r="N3" s="64"/>
      <c r="O3" s="1"/>
      <c r="P3" s="1"/>
      <c r="Q3" s="1"/>
      <c r="R3" s="64" t="s">
        <v>38</v>
      </c>
      <c r="S3" s="64"/>
      <c r="T3" s="64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64" t="s">
        <v>27</v>
      </c>
      <c r="V4" s="64"/>
      <c r="W4" s="6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65" t="s">
        <v>0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70" t="s">
        <v>65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71" t="s">
        <v>1</v>
      </c>
      <c r="K8" s="71"/>
      <c r="L8" s="71"/>
      <c r="M8" s="7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45" t="s">
        <v>2</v>
      </c>
      <c r="B10" s="45"/>
      <c r="C10" s="55" t="s">
        <v>3</v>
      </c>
      <c r="D10" s="56"/>
      <c r="E10" s="57"/>
      <c r="F10" s="46" t="s">
        <v>4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8"/>
      <c r="AV10" s="45" t="s">
        <v>5</v>
      </c>
      <c r="AW10" s="45"/>
      <c r="AX10" s="45"/>
      <c r="AY10" s="46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8"/>
      <c r="BW10" s="39" t="s">
        <v>35</v>
      </c>
      <c r="BX10" s="40"/>
      <c r="BY10" s="41"/>
    </row>
    <row r="11" spans="1:77" ht="12.75">
      <c r="A11" s="45"/>
      <c r="B11" s="45"/>
      <c r="C11" s="58"/>
      <c r="D11" s="59"/>
      <c r="E11" s="60"/>
      <c r="F11" s="66" t="s">
        <v>6</v>
      </c>
      <c r="G11" s="66"/>
      <c r="H11" s="66"/>
      <c r="I11" s="67" t="s">
        <v>7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9"/>
      <c r="AG11" s="45" t="s">
        <v>8</v>
      </c>
      <c r="AH11" s="45"/>
      <c r="AI11" s="45"/>
      <c r="AJ11" s="46" t="s">
        <v>7</v>
      </c>
      <c r="AK11" s="47"/>
      <c r="AL11" s="47"/>
      <c r="AM11" s="47"/>
      <c r="AN11" s="47"/>
      <c r="AO11" s="47"/>
      <c r="AP11" s="47"/>
      <c r="AQ11" s="47"/>
      <c r="AR11" s="48"/>
      <c r="AS11" s="45" t="s">
        <v>9</v>
      </c>
      <c r="AT11" s="45"/>
      <c r="AU11" s="45"/>
      <c r="AV11" s="45"/>
      <c r="AW11" s="45"/>
      <c r="AX11" s="45"/>
      <c r="AY11" s="46" t="s">
        <v>7</v>
      </c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8"/>
      <c r="BW11" s="73"/>
      <c r="BX11" s="74"/>
      <c r="BY11" s="75"/>
    </row>
    <row r="12" spans="1:77" ht="59.25" customHeight="1">
      <c r="A12" s="45"/>
      <c r="B12" s="45"/>
      <c r="C12" s="58"/>
      <c r="D12" s="59"/>
      <c r="E12" s="60"/>
      <c r="F12" s="66"/>
      <c r="G12" s="66"/>
      <c r="H12" s="66"/>
      <c r="I12" s="39" t="s">
        <v>10</v>
      </c>
      <c r="J12" s="40"/>
      <c r="K12" s="41"/>
      <c r="L12" s="39" t="s">
        <v>11</v>
      </c>
      <c r="M12" s="40"/>
      <c r="N12" s="41"/>
      <c r="O12" s="39" t="s">
        <v>12</v>
      </c>
      <c r="P12" s="40"/>
      <c r="Q12" s="41"/>
      <c r="R12" s="39" t="s">
        <v>13</v>
      </c>
      <c r="S12" s="40"/>
      <c r="T12" s="41"/>
      <c r="U12" s="39" t="s">
        <v>14</v>
      </c>
      <c r="V12" s="40"/>
      <c r="W12" s="41"/>
      <c r="X12" s="39" t="s">
        <v>15</v>
      </c>
      <c r="Y12" s="40"/>
      <c r="Z12" s="41"/>
      <c r="AA12" s="39" t="s">
        <v>16</v>
      </c>
      <c r="AB12" s="40"/>
      <c r="AC12" s="41"/>
      <c r="AD12" s="39" t="s">
        <v>17</v>
      </c>
      <c r="AE12" s="40"/>
      <c r="AF12" s="41"/>
      <c r="AG12" s="45"/>
      <c r="AH12" s="45"/>
      <c r="AI12" s="45"/>
      <c r="AJ12" s="39" t="s">
        <v>32</v>
      </c>
      <c r="AK12" s="40"/>
      <c r="AL12" s="41"/>
      <c r="AM12" s="39" t="s">
        <v>33</v>
      </c>
      <c r="AN12" s="40"/>
      <c r="AO12" s="41"/>
      <c r="AP12" s="39" t="s">
        <v>18</v>
      </c>
      <c r="AQ12" s="40"/>
      <c r="AR12" s="41"/>
      <c r="AS12" s="45"/>
      <c r="AT12" s="45"/>
      <c r="AU12" s="45"/>
      <c r="AV12" s="45"/>
      <c r="AW12" s="45"/>
      <c r="AX12" s="45"/>
      <c r="AY12" s="49" t="s">
        <v>31</v>
      </c>
      <c r="AZ12" s="50"/>
      <c r="BA12" s="51"/>
      <c r="BB12" s="76" t="s">
        <v>4</v>
      </c>
      <c r="BC12" s="76"/>
      <c r="BD12" s="76"/>
      <c r="BE12" s="49" t="s">
        <v>30</v>
      </c>
      <c r="BF12" s="50"/>
      <c r="BG12" s="51"/>
      <c r="BH12" s="49" t="s">
        <v>29</v>
      </c>
      <c r="BI12" s="50"/>
      <c r="BJ12" s="51"/>
      <c r="BK12" s="39" t="s">
        <v>19</v>
      </c>
      <c r="BL12" s="40"/>
      <c r="BM12" s="41"/>
      <c r="BN12" s="46" t="s">
        <v>20</v>
      </c>
      <c r="BO12" s="47"/>
      <c r="BP12" s="47"/>
      <c r="BQ12" s="47"/>
      <c r="BR12" s="47"/>
      <c r="BS12" s="48"/>
      <c r="BT12" s="39" t="s">
        <v>21</v>
      </c>
      <c r="BU12" s="40"/>
      <c r="BV12" s="41"/>
      <c r="BW12" s="73"/>
      <c r="BX12" s="74"/>
      <c r="BY12" s="75"/>
    </row>
    <row r="13" spans="1:77" ht="66" customHeight="1">
      <c r="A13" s="45"/>
      <c r="B13" s="45"/>
      <c r="C13" s="61"/>
      <c r="D13" s="62"/>
      <c r="E13" s="63"/>
      <c r="F13" s="66"/>
      <c r="G13" s="66"/>
      <c r="H13" s="66"/>
      <c r="I13" s="42"/>
      <c r="J13" s="43"/>
      <c r="K13" s="44"/>
      <c r="L13" s="42"/>
      <c r="M13" s="43"/>
      <c r="N13" s="44"/>
      <c r="O13" s="42"/>
      <c r="P13" s="43"/>
      <c r="Q13" s="44"/>
      <c r="R13" s="42"/>
      <c r="S13" s="43"/>
      <c r="T13" s="44"/>
      <c r="U13" s="42"/>
      <c r="V13" s="43"/>
      <c r="W13" s="44"/>
      <c r="X13" s="42"/>
      <c r="Y13" s="43"/>
      <c r="Z13" s="44"/>
      <c r="AA13" s="42"/>
      <c r="AB13" s="43"/>
      <c r="AC13" s="44"/>
      <c r="AD13" s="42"/>
      <c r="AE13" s="43"/>
      <c r="AF13" s="44"/>
      <c r="AG13" s="45"/>
      <c r="AH13" s="45"/>
      <c r="AI13" s="45"/>
      <c r="AJ13" s="42"/>
      <c r="AK13" s="43"/>
      <c r="AL13" s="44"/>
      <c r="AM13" s="42"/>
      <c r="AN13" s="43"/>
      <c r="AO13" s="44"/>
      <c r="AP13" s="42"/>
      <c r="AQ13" s="43"/>
      <c r="AR13" s="44"/>
      <c r="AS13" s="45"/>
      <c r="AT13" s="45"/>
      <c r="AU13" s="45"/>
      <c r="AV13" s="45"/>
      <c r="AW13" s="45"/>
      <c r="AX13" s="45"/>
      <c r="AY13" s="52"/>
      <c r="AZ13" s="53"/>
      <c r="BA13" s="54"/>
      <c r="BB13" s="76" t="s">
        <v>34</v>
      </c>
      <c r="BC13" s="76"/>
      <c r="BD13" s="76"/>
      <c r="BE13" s="52"/>
      <c r="BF13" s="53"/>
      <c r="BG13" s="54"/>
      <c r="BH13" s="52"/>
      <c r="BI13" s="53"/>
      <c r="BJ13" s="54"/>
      <c r="BK13" s="42"/>
      <c r="BL13" s="43"/>
      <c r="BM13" s="44"/>
      <c r="BN13" s="46" t="s">
        <v>22</v>
      </c>
      <c r="BO13" s="47"/>
      <c r="BP13" s="48"/>
      <c r="BQ13" s="46" t="s">
        <v>23</v>
      </c>
      <c r="BR13" s="47"/>
      <c r="BS13" s="48"/>
      <c r="BT13" s="42"/>
      <c r="BU13" s="43"/>
      <c r="BV13" s="44"/>
      <c r="BW13" s="42"/>
      <c r="BX13" s="43"/>
      <c r="BY13" s="44"/>
    </row>
    <row r="14" spans="1:77" ht="22.5">
      <c r="A14" s="45"/>
      <c r="B14" s="45"/>
      <c r="C14" s="4" t="s">
        <v>24</v>
      </c>
      <c r="D14" s="4" t="s">
        <v>25</v>
      </c>
      <c r="E14" s="4" t="s">
        <v>26</v>
      </c>
      <c r="F14" s="6" t="s">
        <v>24</v>
      </c>
      <c r="G14" s="6" t="s">
        <v>25</v>
      </c>
      <c r="H14" s="6" t="s">
        <v>26</v>
      </c>
      <c r="I14" s="6" t="s">
        <v>24</v>
      </c>
      <c r="J14" s="6" t="s">
        <v>25</v>
      </c>
      <c r="K14" s="6" t="s">
        <v>26</v>
      </c>
      <c r="L14" s="6" t="s">
        <v>24</v>
      </c>
      <c r="M14" s="6" t="s">
        <v>25</v>
      </c>
      <c r="N14" s="6" t="s">
        <v>26</v>
      </c>
      <c r="O14" s="6" t="s">
        <v>24</v>
      </c>
      <c r="P14" s="6" t="s">
        <v>25</v>
      </c>
      <c r="Q14" s="6" t="s">
        <v>26</v>
      </c>
      <c r="R14" s="6" t="s">
        <v>24</v>
      </c>
      <c r="S14" s="6" t="s">
        <v>25</v>
      </c>
      <c r="T14" s="6" t="s">
        <v>26</v>
      </c>
      <c r="U14" s="6" t="s">
        <v>24</v>
      </c>
      <c r="V14" s="6" t="s">
        <v>25</v>
      </c>
      <c r="W14" s="6" t="s">
        <v>26</v>
      </c>
      <c r="X14" s="6" t="s">
        <v>24</v>
      </c>
      <c r="Y14" s="6" t="s">
        <v>25</v>
      </c>
      <c r="Z14" s="6" t="s">
        <v>26</v>
      </c>
      <c r="AA14" s="6" t="s">
        <v>24</v>
      </c>
      <c r="AB14" s="6" t="s">
        <v>25</v>
      </c>
      <c r="AC14" s="6" t="s">
        <v>26</v>
      </c>
      <c r="AD14" s="6" t="s">
        <v>24</v>
      </c>
      <c r="AE14" s="6" t="s">
        <v>25</v>
      </c>
      <c r="AF14" s="6" t="s">
        <v>26</v>
      </c>
      <c r="AG14" s="6" t="s">
        <v>24</v>
      </c>
      <c r="AH14" s="6" t="s">
        <v>25</v>
      </c>
      <c r="AI14" s="6" t="s">
        <v>26</v>
      </c>
      <c r="AJ14" s="6" t="s">
        <v>24</v>
      </c>
      <c r="AK14" s="6" t="s">
        <v>25</v>
      </c>
      <c r="AL14" s="6" t="s">
        <v>26</v>
      </c>
      <c r="AM14" s="6" t="s">
        <v>24</v>
      </c>
      <c r="AN14" s="6" t="s">
        <v>25</v>
      </c>
      <c r="AO14" s="6" t="s">
        <v>26</v>
      </c>
      <c r="AP14" s="6" t="s">
        <v>24</v>
      </c>
      <c r="AQ14" s="6" t="s">
        <v>25</v>
      </c>
      <c r="AR14" s="6" t="s">
        <v>26</v>
      </c>
      <c r="AS14" s="6" t="s">
        <v>24</v>
      </c>
      <c r="AT14" s="6" t="s">
        <v>25</v>
      </c>
      <c r="AU14" s="6" t="s">
        <v>26</v>
      </c>
      <c r="AV14" s="6" t="s">
        <v>24</v>
      </c>
      <c r="AW14" s="6" t="s">
        <v>25</v>
      </c>
      <c r="AX14" s="6" t="s">
        <v>26</v>
      </c>
      <c r="AY14" s="6" t="s">
        <v>24</v>
      </c>
      <c r="AZ14" s="6" t="s">
        <v>25</v>
      </c>
      <c r="BA14" s="6" t="s">
        <v>26</v>
      </c>
      <c r="BB14" s="6" t="s">
        <v>24</v>
      </c>
      <c r="BC14" s="6" t="s">
        <v>25</v>
      </c>
      <c r="BD14" s="6" t="s">
        <v>26</v>
      </c>
      <c r="BE14" s="6" t="s">
        <v>24</v>
      </c>
      <c r="BF14" s="6" t="s">
        <v>25</v>
      </c>
      <c r="BG14" s="6" t="s">
        <v>26</v>
      </c>
      <c r="BH14" s="6" t="s">
        <v>24</v>
      </c>
      <c r="BI14" s="6" t="s">
        <v>25</v>
      </c>
      <c r="BJ14" s="6" t="s">
        <v>26</v>
      </c>
      <c r="BK14" s="6" t="s">
        <v>24</v>
      </c>
      <c r="BL14" s="6" t="s">
        <v>25</v>
      </c>
      <c r="BM14" s="6" t="s">
        <v>26</v>
      </c>
      <c r="BN14" s="6" t="s">
        <v>24</v>
      </c>
      <c r="BO14" s="6" t="s">
        <v>25</v>
      </c>
      <c r="BP14" s="6" t="s">
        <v>26</v>
      </c>
      <c r="BQ14" s="6" t="s">
        <v>24</v>
      </c>
      <c r="BR14" s="6" t="s">
        <v>25</v>
      </c>
      <c r="BS14" s="6" t="s">
        <v>26</v>
      </c>
      <c r="BT14" s="6" t="s">
        <v>24</v>
      </c>
      <c r="BU14" s="6" t="s">
        <v>25</v>
      </c>
      <c r="BV14" s="6" t="s">
        <v>26</v>
      </c>
      <c r="BW14" s="6" t="s">
        <v>24</v>
      </c>
      <c r="BX14" s="6" t="s">
        <v>25</v>
      </c>
      <c r="BY14" s="6" t="s">
        <v>26</v>
      </c>
    </row>
    <row r="15" spans="1:77" ht="12.75">
      <c r="A15" s="32">
        <v>1</v>
      </c>
      <c r="B15" s="33"/>
      <c r="C15" s="4">
        <v>2</v>
      </c>
      <c r="D15" s="4">
        <v>3</v>
      </c>
      <c r="E15" s="5">
        <v>4</v>
      </c>
      <c r="F15" s="6">
        <v>5</v>
      </c>
      <c r="G15" s="6">
        <v>6</v>
      </c>
      <c r="H15" s="14">
        <v>7</v>
      </c>
      <c r="I15" s="14">
        <v>8</v>
      </c>
      <c r="J15" s="14">
        <v>9</v>
      </c>
      <c r="K15" s="14">
        <v>10</v>
      </c>
      <c r="L15" s="14">
        <v>11</v>
      </c>
      <c r="M15" s="14">
        <v>12</v>
      </c>
      <c r="N15" s="14">
        <v>13</v>
      </c>
      <c r="O15" s="14">
        <v>14</v>
      </c>
      <c r="P15" s="14">
        <v>15</v>
      </c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4">
        <v>22</v>
      </c>
      <c r="X15" s="14">
        <v>23</v>
      </c>
      <c r="Y15" s="14">
        <v>24</v>
      </c>
      <c r="Z15" s="14">
        <v>25</v>
      </c>
      <c r="AA15" s="14">
        <v>26</v>
      </c>
      <c r="AB15" s="14">
        <v>27</v>
      </c>
      <c r="AC15" s="14">
        <v>28</v>
      </c>
      <c r="AD15" s="14">
        <v>29</v>
      </c>
      <c r="AE15" s="14">
        <v>30</v>
      </c>
      <c r="AF15" s="14">
        <v>31</v>
      </c>
      <c r="AG15" s="6">
        <v>32</v>
      </c>
      <c r="AH15" s="6">
        <v>33</v>
      </c>
      <c r="AI15" s="6">
        <v>34</v>
      </c>
      <c r="AJ15" s="6">
        <v>35</v>
      </c>
      <c r="AK15" s="6">
        <v>36</v>
      </c>
      <c r="AL15" s="6">
        <v>37</v>
      </c>
      <c r="AM15" s="6">
        <v>38</v>
      </c>
      <c r="AN15" s="6">
        <v>39</v>
      </c>
      <c r="AO15" s="6">
        <v>40</v>
      </c>
      <c r="AP15" s="6">
        <v>41</v>
      </c>
      <c r="AQ15" s="6">
        <v>42</v>
      </c>
      <c r="AR15" s="14">
        <v>43</v>
      </c>
      <c r="AS15" s="6">
        <v>44</v>
      </c>
      <c r="AT15" s="6">
        <v>45</v>
      </c>
      <c r="AU15" s="6">
        <v>46</v>
      </c>
      <c r="AV15" s="6">
        <v>47</v>
      </c>
      <c r="AW15" s="6">
        <v>48</v>
      </c>
      <c r="AX15" s="6">
        <v>49</v>
      </c>
      <c r="AY15" s="6">
        <v>50</v>
      </c>
      <c r="AZ15" s="6">
        <v>51</v>
      </c>
      <c r="BA15" s="6">
        <v>52</v>
      </c>
      <c r="BB15" s="6">
        <v>53</v>
      </c>
      <c r="BC15" s="6">
        <v>54</v>
      </c>
      <c r="BD15" s="6">
        <v>55</v>
      </c>
      <c r="BE15" s="6">
        <v>56</v>
      </c>
      <c r="BF15" s="6">
        <v>57</v>
      </c>
      <c r="BG15" s="6">
        <v>58</v>
      </c>
      <c r="BH15" s="6">
        <v>59</v>
      </c>
      <c r="BI15" s="6">
        <v>60</v>
      </c>
      <c r="BJ15" s="6">
        <v>61</v>
      </c>
      <c r="BK15" s="6">
        <v>62</v>
      </c>
      <c r="BL15" s="6">
        <v>63</v>
      </c>
      <c r="BM15" s="6">
        <v>64</v>
      </c>
      <c r="BN15" s="7">
        <v>65</v>
      </c>
      <c r="BO15" s="7">
        <v>66</v>
      </c>
      <c r="BP15" s="7">
        <v>67</v>
      </c>
      <c r="BQ15" s="7">
        <v>68</v>
      </c>
      <c r="BR15" s="7">
        <v>69</v>
      </c>
      <c r="BS15" s="7">
        <v>70</v>
      </c>
      <c r="BT15" s="7">
        <v>71</v>
      </c>
      <c r="BU15" s="7">
        <v>72</v>
      </c>
      <c r="BV15" s="7">
        <v>73</v>
      </c>
      <c r="BW15" s="6">
        <v>74</v>
      </c>
      <c r="BX15" s="6">
        <v>75</v>
      </c>
      <c r="BY15" s="14">
        <v>76</v>
      </c>
    </row>
    <row r="16" spans="1:85" ht="18.75">
      <c r="A16" s="2">
        <v>1</v>
      </c>
      <c r="B16" s="17" t="s">
        <v>39</v>
      </c>
      <c r="C16" s="19">
        <f>F16+AG16+AS16</f>
        <v>3891.7</v>
      </c>
      <c r="D16" s="19">
        <f>G16+AH16+AT16</f>
        <v>224.5</v>
      </c>
      <c r="E16" s="19">
        <f>D16/C16*100</f>
        <v>5.768687206105301</v>
      </c>
      <c r="F16" s="20">
        <f>I16+L16+O16+R16+U16+X16+AA16+AD16+20+2+2</f>
        <v>798.5</v>
      </c>
      <c r="G16" s="20">
        <f>J16+M16+P16+S16+V16+Y16+AB16+AE16</f>
        <v>20.799999999999997</v>
      </c>
      <c r="H16" s="19">
        <f>G16/F16*100</f>
        <v>2.6048841577958672</v>
      </c>
      <c r="I16" s="20">
        <v>167.7</v>
      </c>
      <c r="J16" s="20">
        <v>8.4</v>
      </c>
      <c r="K16" s="19">
        <f>J16/I16*100</f>
        <v>5.008944543828266</v>
      </c>
      <c r="L16" s="20">
        <v>1</v>
      </c>
      <c r="M16" s="20">
        <v>0</v>
      </c>
      <c r="N16" s="19">
        <f>M16/L16*100</f>
        <v>0</v>
      </c>
      <c r="O16" s="20">
        <v>149.8</v>
      </c>
      <c r="P16" s="20">
        <v>2.3</v>
      </c>
      <c r="Q16" s="19">
        <f>P16/O16*100</f>
        <v>1.535380507343124</v>
      </c>
      <c r="R16" s="20">
        <v>437.8</v>
      </c>
      <c r="S16" s="20">
        <v>10.1</v>
      </c>
      <c r="T16" s="19">
        <f>S16/R16*100</f>
        <v>2.3069894929191412</v>
      </c>
      <c r="U16" s="20">
        <v>3.2</v>
      </c>
      <c r="V16" s="20">
        <v>0</v>
      </c>
      <c r="W16" s="19">
        <f>V16/U16*100</f>
        <v>0</v>
      </c>
      <c r="X16" s="20"/>
      <c r="Y16" s="20"/>
      <c r="Z16" s="19" t="e">
        <f>Y16/X16*100</f>
        <v>#DIV/0!</v>
      </c>
      <c r="AA16" s="20">
        <v>15</v>
      </c>
      <c r="AB16" s="20">
        <v>0</v>
      </c>
      <c r="AC16" s="19">
        <f>AB16/AA16*100</f>
        <v>0</v>
      </c>
      <c r="AD16" s="20"/>
      <c r="AE16" s="20"/>
      <c r="AF16" s="19" t="e">
        <f>AE16/AD16*100</f>
        <v>#DIV/0!</v>
      </c>
      <c r="AG16" s="20">
        <v>3088.7</v>
      </c>
      <c r="AH16" s="20">
        <v>203.7</v>
      </c>
      <c r="AI16" s="19">
        <f>AH16/AG16*100</f>
        <v>6.595007608378929</v>
      </c>
      <c r="AJ16" s="19">
        <v>2351.1</v>
      </c>
      <c r="AK16" s="19">
        <v>203.7</v>
      </c>
      <c r="AL16" s="19">
        <f>AK16/AJ16*100</f>
        <v>8.664029603164476</v>
      </c>
      <c r="AM16" s="19">
        <v>0</v>
      </c>
      <c r="AN16" s="19">
        <v>0</v>
      </c>
      <c r="AO16" s="19" t="e">
        <f>AN16/AM16*100</f>
        <v>#DIV/0!</v>
      </c>
      <c r="AP16" s="20">
        <v>0</v>
      </c>
      <c r="AQ16" s="20">
        <v>0</v>
      </c>
      <c r="AR16" s="19" t="e">
        <f>AQ16/AP16*100</f>
        <v>#DIV/0!</v>
      </c>
      <c r="AS16" s="20">
        <v>4.5</v>
      </c>
      <c r="AT16" s="20">
        <v>0</v>
      </c>
      <c r="AU16" s="19">
        <f>AT16/AS16*100</f>
        <v>0</v>
      </c>
      <c r="AV16" s="20">
        <v>3928.7</v>
      </c>
      <c r="AW16" s="20">
        <v>22.7</v>
      </c>
      <c r="AX16" s="19">
        <f aca="true" t="shared" si="0" ref="AX16:AX32">AW16/AV16*100</f>
        <v>0.5777992720238246</v>
      </c>
      <c r="AY16" s="20">
        <v>722.3</v>
      </c>
      <c r="AZ16" s="20">
        <v>13.4</v>
      </c>
      <c r="BA16" s="19">
        <f>AZ16/AY16*100</f>
        <v>1.855184826249481</v>
      </c>
      <c r="BB16" s="19">
        <v>712</v>
      </c>
      <c r="BC16" s="20">
        <v>13.4</v>
      </c>
      <c r="BD16" s="19">
        <f>BC16/BB16*100</f>
        <v>1.8820224719101122</v>
      </c>
      <c r="BE16" s="20">
        <v>15.1</v>
      </c>
      <c r="BF16" s="20">
        <v>0</v>
      </c>
      <c r="BG16" s="19">
        <f>BF16/BE16*100</f>
        <v>0</v>
      </c>
      <c r="BH16" s="20">
        <v>1045.5</v>
      </c>
      <c r="BI16" s="20">
        <v>0</v>
      </c>
      <c r="BJ16" s="19">
        <f>BI16/BH16*100</f>
        <v>0</v>
      </c>
      <c r="BK16" s="20">
        <v>2003.4</v>
      </c>
      <c r="BL16" s="20">
        <v>9.3</v>
      </c>
      <c r="BM16" s="19">
        <f>BL16/BK16*100</f>
        <v>0.4642108415693322</v>
      </c>
      <c r="BN16" s="21">
        <v>1322.3</v>
      </c>
      <c r="BO16" s="21">
        <v>9.3</v>
      </c>
      <c r="BP16" s="19">
        <f>BO16/BN16*100</f>
        <v>0.7033199727747108</v>
      </c>
      <c r="BQ16" s="21">
        <v>74.3</v>
      </c>
      <c r="BR16" s="21">
        <v>0</v>
      </c>
      <c r="BS16" s="19">
        <f>BR16/BQ16*100</f>
        <v>0</v>
      </c>
      <c r="BT16" s="20">
        <v>0</v>
      </c>
      <c r="BU16" s="21">
        <v>0</v>
      </c>
      <c r="BV16" s="19" t="e">
        <f>BU16/BT16*100</f>
        <v>#DIV/0!</v>
      </c>
      <c r="BW16" s="19">
        <f aca="true" t="shared" si="1" ref="BW16:BW34">C16-AV16</f>
        <v>-37</v>
      </c>
      <c r="BX16" s="19">
        <f>SUM(D16-AW16)</f>
        <v>201.8</v>
      </c>
      <c r="BY16" s="19"/>
      <c r="BZ16" s="8"/>
      <c r="CA16" s="8"/>
      <c r="CB16" s="8"/>
      <c r="CC16" s="8"/>
      <c r="CD16" s="8"/>
      <c r="CE16" s="8"/>
      <c r="CF16" s="8"/>
      <c r="CG16" s="8"/>
    </row>
    <row r="17" spans="1:85" ht="18.75">
      <c r="A17" s="2">
        <v>2</v>
      </c>
      <c r="B17" s="17" t="s">
        <v>40</v>
      </c>
      <c r="C17" s="19">
        <f aca="true" t="shared" si="2" ref="C17:C39">F17+AG17+AS17</f>
        <v>3198.1000000000004</v>
      </c>
      <c r="D17" s="19">
        <f>G17+AH17+AT17</f>
        <v>198.39999999999998</v>
      </c>
      <c r="E17" s="19">
        <f aca="true" t="shared" si="3" ref="E17:E40">D17/C17*100</f>
        <v>6.203683437040741</v>
      </c>
      <c r="F17" s="20">
        <f>I17+L17+O17+R17+U17+X17+AA17+AD17+20+2+2</f>
        <v>588.8</v>
      </c>
      <c r="G17" s="20">
        <f>J17+M17+P17+S17+V17+Y17+AB17+AE17+18.4</f>
        <v>21.299999999999997</v>
      </c>
      <c r="H17" s="19">
        <f aca="true" t="shared" si="4" ref="H17:H39">G17/F17*100</f>
        <v>3.617527173913043</v>
      </c>
      <c r="I17" s="20">
        <v>140.2</v>
      </c>
      <c r="J17" s="20">
        <v>-0.5</v>
      </c>
      <c r="K17" s="19">
        <f aca="true" t="shared" si="5" ref="K17:K39">J17/I17*100</f>
        <v>-0.3566333808844508</v>
      </c>
      <c r="L17" s="20">
        <v>6</v>
      </c>
      <c r="M17" s="20">
        <v>0</v>
      </c>
      <c r="N17" s="19">
        <f aca="true" t="shared" si="6" ref="N17:N39">M17/L17*100</f>
        <v>0</v>
      </c>
      <c r="O17" s="20">
        <v>90.5</v>
      </c>
      <c r="P17" s="22">
        <v>0.8</v>
      </c>
      <c r="Q17" s="19">
        <f>P17/O17*100</f>
        <v>0.8839779005524863</v>
      </c>
      <c r="R17" s="20">
        <v>320.9</v>
      </c>
      <c r="S17" s="20">
        <v>2.6</v>
      </c>
      <c r="T17" s="19">
        <f aca="true" t="shared" si="7" ref="T17:T39">S17/R17*100</f>
        <v>0.8102212527267063</v>
      </c>
      <c r="U17" s="20">
        <v>3.7</v>
      </c>
      <c r="V17" s="20">
        <v>0</v>
      </c>
      <c r="W17" s="19">
        <f aca="true" t="shared" si="8" ref="W17:W39">V17/U17*100</f>
        <v>0</v>
      </c>
      <c r="X17" s="20"/>
      <c r="Y17" s="20"/>
      <c r="Z17" s="19" t="e">
        <f aca="true" t="shared" si="9" ref="Z17:Z39">Y17/X17*100</f>
        <v>#DIV/0!</v>
      </c>
      <c r="AA17" s="20">
        <v>3.5</v>
      </c>
      <c r="AB17" s="20">
        <v>0</v>
      </c>
      <c r="AC17" s="19">
        <f aca="true" t="shared" si="10" ref="AC17:AC39">AB17/AA17*100</f>
        <v>0</v>
      </c>
      <c r="AD17" s="20"/>
      <c r="AE17" s="20"/>
      <c r="AF17" s="19" t="e">
        <f aca="true" t="shared" si="11" ref="AF17:AF39">AE17/AD17*100</f>
        <v>#DIV/0!</v>
      </c>
      <c r="AG17" s="20">
        <v>2604.5</v>
      </c>
      <c r="AH17" s="20">
        <v>177.1</v>
      </c>
      <c r="AI17" s="19">
        <f aca="true" t="shared" si="12" ref="AI17:AI39">AH17/AG17*100</f>
        <v>6.799769629487426</v>
      </c>
      <c r="AJ17" s="19">
        <v>2044.9</v>
      </c>
      <c r="AK17" s="19">
        <v>177.1</v>
      </c>
      <c r="AL17" s="19">
        <f aca="true" t="shared" si="13" ref="AL17:AL39">AK17/AJ17*100</f>
        <v>8.660570199031737</v>
      </c>
      <c r="AM17" s="19">
        <v>0</v>
      </c>
      <c r="AN17" s="19">
        <v>0</v>
      </c>
      <c r="AO17" s="19" t="e">
        <f aca="true" t="shared" si="14" ref="AO17:AO39">AN17/AM17*100</f>
        <v>#DIV/0!</v>
      </c>
      <c r="AP17" s="20">
        <v>0</v>
      </c>
      <c r="AQ17" s="20">
        <v>0</v>
      </c>
      <c r="AR17" s="19" t="e">
        <f aca="true" t="shared" si="15" ref="AR17:AR39">AQ17/AP17*100</f>
        <v>#DIV/0!</v>
      </c>
      <c r="AS17" s="20">
        <v>4.8</v>
      </c>
      <c r="AT17" s="20">
        <v>0</v>
      </c>
      <c r="AU17" s="19">
        <f aca="true" t="shared" si="16" ref="AU17:AU39">AT17/AS17*100</f>
        <v>0</v>
      </c>
      <c r="AV17" s="20">
        <v>3225.1</v>
      </c>
      <c r="AW17" s="20">
        <v>20.6</v>
      </c>
      <c r="AX17" s="19">
        <f t="shared" si="0"/>
        <v>0.6387398840346037</v>
      </c>
      <c r="AY17" s="20">
        <v>662.6</v>
      </c>
      <c r="AZ17" s="20">
        <v>10.5</v>
      </c>
      <c r="BA17" s="19">
        <f aca="true" t="shared" si="17" ref="BA17:BA39">AZ17/AY17*100</f>
        <v>1.584666465439179</v>
      </c>
      <c r="BB17" s="19">
        <v>652.3</v>
      </c>
      <c r="BC17" s="20">
        <v>10.5</v>
      </c>
      <c r="BD17" s="19">
        <f aca="true" t="shared" si="18" ref="BD17:BD39">BC17/BB17*100</f>
        <v>1.6096887934999236</v>
      </c>
      <c r="BE17" s="20">
        <v>427.1</v>
      </c>
      <c r="BF17" s="20">
        <v>0</v>
      </c>
      <c r="BG17" s="19">
        <f aca="true" t="shared" si="19" ref="BG17:BG39">BF17/BE17*100</f>
        <v>0</v>
      </c>
      <c r="BH17" s="20">
        <v>858.5</v>
      </c>
      <c r="BI17" s="23">
        <v>0</v>
      </c>
      <c r="BJ17" s="19">
        <f aca="true" t="shared" si="20" ref="BJ17:BJ39">BI17/BH17*100</f>
        <v>0</v>
      </c>
      <c r="BK17" s="20">
        <v>1209.4</v>
      </c>
      <c r="BL17" s="20">
        <v>10.1</v>
      </c>
      <c r="BM17" s="19">
        <f aca="true" t="shared" si="21" ref="BM17:BM39">BL17/BK17*100</f>
        <v>0.8351248553001487</v>
      </c>
      <c r="BN17" s="21">
        <v>639.5</v>
      </c>
      <c r="BO17" s="21">
        <v>10.1</v>
      </c>
      <c r="BP17" s="19">
        <f aca="true" t="shared" si="22" ref="BP17:BP39">BO17/BN17*100</f>
        <v>1.5793588741204063</v>
      </c>
      <c r="BQ17" s="21">
        <v>174</v>
      </c>
      <c r="BR17" s="21">
        <v>0</v>
      </c>
      <c r="BS17" s="19">
        <f aca="true" t="shared" si="23" ref="BS17:BS39">BR17/BQ17*100</f>
        <v>0</v>
      </c>
      <c r="BT17" s="20">
        <v>0</v>
      </c>
      <c r="BU17" s="21">
        <v>0</v>
      </c>
      <c r="BV17" s="19" t="e">
        <f aca="true" t="shared" si="24" ref="BV17:BV39">BU17/BT17*100</f>
        <v>#DIV/0!</v>
      </c>
      <c r="BW17" s="19">
        <f t="shared" si="1"/>
        <v>-26.999999999999545</v>
      </c>
      <c r="BX17" s="19">
        <f aca="true" t="shared" si="25" ref="BX17:BX40">SUM(D17-AW17)</f>
        <v>177.79999999999998</v>
      </c>
      <c r="BY17" s="19"/>
      <c r="BZ17" s="8"/>
      <c r="CA17" s="8"/>
      <c r="CB17" s="8"/>
      <c r="CC17" s="8"/>
      <c r="CD17" s="8"/>
      <c r="CE17" s="8"/>
      <c r="CF17" s="8"/>
      <c r="CG17" s="8"/>
    </row>
    <row r="18" spans="1:85" ht="18.75">
      <c r="A18" s="2">
        <v>3</v>
      </c>
      <c r="B18" s="17" t="s">
        <v>41</v>
      </c>
      <c r="C18" s="19">
        <f t="shared" si="2"/>
        <v>3677.2999999999997</v>
      </c>
      <c r="D18" s="19">
        <f aca="true" t="shared" si="26" ref="D18:D39">G18+AH18+AT18</f>
        <v>250.6</v>
      </c>
      <c r="E18" s="19">
        <f t="shared" si="3"/>
        <v>6.814782585048813</v>
      </c>
      <c r="F18" s="20">
        <f>I18+L18+O18+R18+U18+X18+AA18+AD18+2+2+20</f>
        <v>425.1</v>
      </c>
      <c r="G18" s="20">
        <f>J18+M18+P18+S18+V18+Y18+AB18+AE18</f>
        <v>30.1</v>
      </c>
      <c r="H18" s="19">
        <f t="shared" si="4"/>
        <v>7.080686897200658</v>
      </c>
      <c r="I18" s="20">
        <v>78.8</v>
      </c>
      <c r="J18" s="20">
        <v>3.1</v>
      </c>
      <c r="K18" s="19">
        <f t="shared" si="5"/>
        <v>3.934010152284264</v>
      </c>
      <c r="L18" s="20">
        <v>0</v>
      </c>
      <c r="M18" s="20">
        <v>0</v>
      </c>
      <c r="N18" s="19" t="e">
        <f t="shared" si="6"/>
        <v>#DIV/0!</v>
      </c>
      <c r="O18" s="20">
        <v>93.5</v>
      </c>
      <c r="P18" s="20">
        <v>1.6</v>
      </c>
      <c r="Q18" s="19">
        <f aca="true" t="shared" si="27" ref="Q18:Q39">P18/O18*100</f>
        <v>1.7112299465240641</v>
      </c>
      <c r="R18" s="20">
        <v>219</v>
      </c>
      <c r="S18" s="20">
        <v>20.5</v>
      </c>
      <c r="T18" s="19">
        <f t="shared" si="7"/>
        <v>9.360730593607306</v>
      </c>
      <c r="U18" s="20">
        <v>6.3</v>
      </c>
      <c r="V18" s="20">
        <v>4.9</v>
      </c>
      <c r="W18" s="19">
        <f t="shared" si="8"/>
        <v>77.77777777777779</v>
      </c>
      <c r="X18" s="20"/>
      <c r="Y18" s="20"/>
      <c r="Z18" s="19" t="e">
        <f t="shared" si="9"/>
        <v>#DIV/0!</v>
      </c>
      <c r="AA18" s="20">
        <v>3.5</v>
      </c>
      <c r="AB18" s="20">
        <v>0</v>
      </c>
      <c r="AC18" s="19">
        <f t="shared" si="10"/>
        <v>0</v>
      </c>
      <c r="AD18" s="20"/>
      <c r="AE18" s="20"/>
      <c r="AF18" s="19" t="e">
        <f t="shared" si="11"/>
        <v>#DIV/0!</v>
      </c>
      <c r="AG18" s="20">
        <v>3248.2</v>
      </c>
      <c r="AH18" s="23">
        <v>220.5</v>
      </c>
      <c r="AI18" s="19">
        <f t="shared" si="12"/>
        <v>6.788375100055416</v>
      </c>
      <c r="AJ18" s="19">
        <v>2545.1</v>
      </c>
      <c r="AK18" s="19">
        <v>220.5</v>
      </c>
      <c r="AL18" s="19">
        <f t="shared" si="13"/>
        <v>8.663706730580332</v>
      </c>
      <c r="AM18" s="19">
        <v>0</v>
      </c>
      <c r="AN18" s="19">
        <v>0</v>
      </c>
      <c r="AO18" s="19" t="e">
        <f t="shared" si="14"/>
        <v>#DIV/0!</v>
      </c>
      <c r="AP18" s="20">
        <v>0</v>
      </c>
      <c r="AQ18" s="20">
        <v>0</v>
      </c>
      <c r="AR18" s="19" t="e">
        <f t="shared" si="15"/>
        <v>#DIV/0!</v>
      </c>
      <c r="AS18" s="20">
        <v>4</v>
      </c>
      <c r="AT18" s="20">
        <v>0</v>
      </c>
      <c r="AU18" s="19">
        <f t="shared" si="16"/>
        <v>0</v>
      </c>
      <c r="AV18" s="20">
        <v>3677.3</v>
      </c>
      <c r="AW18" s="20">
        <v>19.5</v>
      </c>
      <c r="AX18" s="19">
        <f t="shared" si="0"/>
        <v>0.5302803687488102</v>
      </c>
      <c r="AY18" s="20">
        <v>750.2</v>
      </c>
      <c r="AZ18" s="20">
        <v>12.5</v>
      </c>
      <c r="BA18" s="19">
        <f t="shared" si="17"/>
        <v>1.666222340709144</v>
      </c>
      <c r="BB18" s="19">
        <v>723.7</v>
      </c>
      <c r="BC18" s="20">
        <v>12.5</v>
      </c>
      <c r="BD18" s="19">
        <f t="shared" si="18"/>
        <v>1.727235042144535</v>
      </c>
      <c r="BE18" s="20">
        <v>300</v>
      </c>
      <c r="BF18" s="20">
        <v>0</v>
      </c>
      <c r="BG18" s="19">
        <f t="shared" si="19"/>
        <v>0</v>
      </c>
      <c r="BH18" s="20">
        <v>984.8</v>
      </c>
      <c r="BI18" s="20">
        <v>0</v>
      </c>
      <c r="BJ18" s="19">
        <f t="shared" si="20"/>
        <v>0</v>
      </c>
      <c r="BK18" s="20">
        <v>1492.2</v>
      </c>
      <c r="BL18" s="20">
        <v>7</v>
      </c>
      <c r="BM18" s="19">
        <f t="shared" si="21"/>
        <v>0.469106017960059</v>
      </c>
      <c r="BN18" s="21">
        <v>705.7</v>
      </c>
      <c r="BO18" s="21">
        <v>7</v>
      </c>
      <c r="BP18" s="19">
        <f t="shared" si="22"/>
        <v>0.9919229134192998</v>
      </c>
      <c r="BQ18" s="21">
        <v>268.1</v>
      </c>
      <c r="BR18" s="21">
        <v>0</v>
      </c>
      <c r="BS18" s="19">
        <f t="shared" si="23"/>
        <v>0</v>
      </c>
      <c r="BT18" s="20">
        <v>0</v>
      </c>
      <c r="BU18" s="21">
        <v>0</v>
      </c>
      <c r="BV18" s="19" t="e">
        <f t="shared" si="24"/>
        <v>#DIV/0!</v>
      </c>
      <c r="BW18" s="19">
        <f t="shared" si="1"/>
        <v>0</v>
      </c>
      <c r="BX18" s="19">
        <f t="shared" si="25"/>
        <v>231.1</v>
      </c>
      <c r="BY18" s="19"/>
      <c r="BZ18" s="8"/>
      <c r="CA18" s="8"/>
      <c r="CB18" s="8"/>
      <c r="CC18" s="8"/>
      <c r="CD18" s="8"/>
      <c r="CE18" s="8"/>
      <c r="CF18" s="8"/>
      <c r="CG18" s="8"/>
    </row>
    <row r="19" spans="1:85" ht="18.75">
      <c r="A19" s="2">
        <v>4</v>
      </c>
      <c r="B19" s="17" t="s">
        <v>42</v>
      </c>
      <c r="C19" s="19">
        <f t="shared" si="2"/>
        <v>2672.4</v>
      </c>
      <c r="D19" s="19">
        <f t="shared" si="26"/>
        <v>144.8</v>
      </c>
      <c r="E19" s="19">
        <f t="shared" si="3"/>
        <v>5.4183505463254</v>
      </c>
      <c r="F19" s="20">
        <f>I19+L19+O19+R19+U19+X19+AA19+AD19+20+2+2</f>
        <v>763</v>
      </c>
      <c r="G19" s="20">
        <f>J19+M19+P19+S19+V19+Y19+AB19+AE19</f>
        <v>20.9</v>
      </c>
      <c r="H19" s="19">
        <f t="shared" si="4"/>
        <v>2.7391874180865003</v>
      </c>
      <c r="I19" s="20">
        <v>324.1</v>
      </c>
      <c r="J19" s="20">
        <v>16.7</v>
      </c>
      <c r="K19" s="19">
        <f t="shared" si="5"/>
        <v>5.152730638691761</v>
      </c>
      <c r="L19" s="20">
        <v>0</v>
      </c>
      <c r="M19" s="20">
        <v>0</v>
      </c>
      <c r="N19" s="19" t="e">
        <f t="shared" si="6"/>
        <v>#DIV/0!</v>
      </c>
      <c r="O19" s="20">
        <v>75</v>
      </c>
      <c r="P19" s="20">
        <v>0.6</v>
      </c>
      <c r="Q19" s="19">
        <f t="shared" si="27"/>
        <v>0.8</v>
      </c>
      <c r="R19" s="20">
        <v>323.7</v>
      </c>
      <c r="S19" s="20">
        <v>2.4</v>
      </c>
      <c r="T19" s="19">
        <f t="shared" si="7"/>
        <v>0.7414272474513438</v>
      </c>
      <c r="U19" s="20">
        <v>12.7</v>
      </c>
      <c r="V19" s="20">
        <v>1.2</v>
      </c>
      <c r="W19" s="19">
        <f t="shared" si="8"/>
        <v>9.448818897637794</v>
      </c>
      <c r="X19" s="20"/>
      <c r="Y19" s="20"/>
      <c r="Z19" s="19" t="e">
        <f t="shared" si="9"/>
        <v>#DIV/0!</v>
      </c>
      <c r="AA19" s="20">
        <v>3.5</v>
      </c>
      <c r="AB19" s="20">
        <v>0</v>
      </c>
      <c r="AC19" s="19">
        <f t="shared" si="10"/>
        <v>0</v>
      </c>
      <c r="AD19" s="20"/>
      <c r="AE19" s="20"/>
      <c r="AF19" s="19" t="e">
        <f t="shared" si="11"/>
        <v>#DIV/0!</v>
      </c>
      <c r="AG19" s="20">
        <v>1904.9</v>
      </c>
      <c r="AH19" s="20">
        <v>123.9</v>
      </c>
      <c r="AI19" s="19">
        <f t="shared" si="12"/>
        <v>6.504278439813113</v>
      </c>
      <c r="AJ19" s="19">
        <v>1430.1</v>
      </c>
      <c r="AK19" s="19">
        <v>123.9</v>
      </c>
      <c r="AL19" s="19">
        <f t="shared" si="13"/>
        <v>8.66372980910426</v>
      </c>
      <c r="AM19" s="19">
        <v>0</v>
      </c>
      <c r="AN19" s="24">
        <v>0</v>
      </c>
      <c r="AO19" s="19" t="e">
        <f t="shared" si="14"/>
        <v>#DIV/0!</v>
      </c>
      <c r="AP19" s="20">
        <v>0</v>
      </c>
      <c r="AQ19" s="20">
        <v>0</v>
      </c>
      <c r="AR19" s="19" t="e">
        <f t="shared" si="15"/>
        <v>#DIV/0!</v>
      </c>
      <c r="AS19" s="20">
        <v>4.5</v>
      </c>
      <c r="AT19" s="20">
        <v>0</v>
      </c>
      <c r="AU19" s="19">
        <f t="shared" si="16"/>
        <v>0</v>
      </c>
      <c r="AV19" s="20">
        <v>2704.4</v>
      </c>
      <c r="AW19" s="20">
        <v>19.4</v>
      </c>
      <c r="AX19" s="19">
        <f t="shared" si="0"/>
        <v>0.7173495045111669</v>
      </c>
      <c r="AY19" s="20">
        <v>685.7</v>
      </c>
      <c r="AZ19" s="20">
        <v>10.7</v>
      </c>
      <c r="BA19" s="19">
        <f t="shared" si="17"/>
        <v>1.5604491760245003</v>
      </c>
      <c r="BB19" s="19">
        <v>677.2</v>
      </c>
      <c r="BC19" s="20">
        <v>10.7</v>
      </c>
      <c r="BD19" s="19">
        <f t="shared" si="18"/>
        <v>1.5800354400472534</v>
      </c>
      <c r="BE19" s="20">
        <v>33.1</v>
      </c>
      <c r="BF19" s="20">
        <v>0</v>
      </c>
      <c r="BG19" s="19">
        <f t="shared" si="19"/>
        <v>0</v>
      </c>
      <c r="BH19" s="20">
        <v>792</v>
      </c>
      <c r="BI19" s="20">
        <v>0</v>
      </c>
      <c r="BJ19" s="19">
        <f t="shared" si="20"/>
        <v>0</v>
      </c>
      <c r="BK19" s="20">
        <v>1128.9</v>
      </c>
      <c r="BL19" s="20">
        <v>8.7</v>
      </c>
      <c r="BM19" s="19">
        <f t="shared" si="21"/>
        <v>0.7706617060855698</v>
      </c>
      <c r="BN19" s="21">
        <v>719.8</v>
      </c>
      <c r="BO19" s="21">
        <v>8.7</v>
      </c>
      <c r="BP19" s="19">
        <f t="shared" si="22"/>
        <v>1.208669074742984</v>
      </c>
      <c r="BQ19" s="21">
        <v>120.6</v>
      </c>
      <c r="BR19" s="21">
        <v>0</v>
      </c>
      <c r="BS19" s="19">
        <f t="shared" si="23"/>
        <v>0</v>
      </c>
      <c r="BT19" s="20">
        <v>0</v>
      </c>
      <c r="BU19" s="21">
        <v>0</v>
      </c>
      <c r="BV19" s="19" t="e">
        <f t="shared" si="24"/>
        <v>#DIV/0!</v>
      </c>
      <c r="BW19" s="19">
        <f t="shared" si="1"/>
        <v>-32</v>
      </c>
      <c r="BX19" s="19">
        <f t="shared" si="25"/>
        <v>125.4</v>
      </c>
      <c r="BY19" s="19"/>
      <c r="BZ19" s="8"/>
      <c r="CA19" s="8"/>
      <c r="CB19" s="8"/>
      <c r="CC19" s="8"/>
      <c r="CD19" s="8"/>
      <c r="CE19" s="8"/>
      <c r="CF19" s="8"/>
      <c r="CG19" s="8"/>
    </row>
    <row r="20" spans="1:85" ht="18.75">
      <c r="A20" s="2">
        <v>5</v>
      </c>
      <c r="B20" s="17" t="s">
        <v>43</v>
      </c>
      <c r="C20" s="19">
        <f t="shared" si="2"/>
        <v>2646.7000000000003</v>
      </c>
      <c r="D20" s="19">
        <f t="shared" si="26"/>
        <v>149.79999999999998</v>
      </c>
      <c r="E20" s="19">
        <f t="shared" si="3"/>
        <v>5.659878339063738</v>
      </c>
      <c r="F20" s="20">
        <f>I20+L20+O20+R20+U20+X20+AA20+AD20+20+2+2</f>
        <v>561.0999999999999</v>
      </c>
      <c r="G20" s="20">
        <f>J20+M20+P20+S20+V20+Y20+AB20+AE20</f>
        <v>7.6000000000000005</v>
      </c>
      <c r="H20" s="19">
        <f t="shared" si="4"/>
        <v>1.3544822669755838</v>
      </c>
      <c r="I20" s="20">
        <v>101.6</v>
      </c>
      <c r="J20" s="20">
        <v>0.3</v>
      </c>
      <c r="K20" s="19">
        <f t="shared" si="5"/>
        <v>0.2952755905511811</v>
      </c>
      <c r="L20" s="20">
        <v>0</v>
      </c>
      <c r="M20" s="20">
        <v>0</v>
      </c>
      <c r="N20" s="19" t="e">
        <f t="shared" si="6"/>
        <v>#DIV/0!</v>
      </c>
      <c r="O20" s="20">
        <v>64.8</v>
      </c>
      <c r="P20" s="20">
        <v>1.1</v>
      </c>
      <c r="Q20" s="19">
        <f t="shared" si="27"/>
        <v>1.697530864197531</v>
      </c>
      <c r="R20" s="20">
        <v>338.7</v>
      </c>
      <c r="S20" s="20">
        <v>6.2</v>
      </c>
      <c r="T20" s="19">
        <f t="shared" si="7"/>
        <v>1.8305284912902275</v>
      </c>
      <c r="U20" s="20">
        <v>25</v>
      </c>
      <c r="V20" s="20">
        <v>0</v>
      </c>
      <c r="W20" s="19">
        <f t="shared" si="8"/>
        <v>0</v>
      </c>
      <c r="X20" s="20"/>
      <c r="Y20" s="20"/>
      <c r="Z20" s="19" t="e">
        <f t="shared" si="9"/>
        <v>#DIV/0!</v>
      </c>
      <c r="AA20" s="20">
        <v>7</v>
      </c>
      <c r="AB20" s="20">
        <v>0</v>
      </c>
      <c r="AC20" s="19">
        <f t="shared" si="10"/>
        <v>0</v>
      </c>
      <c r="AD20" s="20"/>
      <c r="AE20" s="20"/>
      <c r="AF20" s="19" t="e">
        <f t="shared" si="11"/>
        <v>#DIV/0!</v>
      </c>
      <c r="AG20" s="20">
        <v>2081.8</v>
      </c>
      <c r="AH20" s="20">
        <v>142.2</v>
      </c>
      <c r="AI20" s="19">
        <f t="shared" si="12"/>
        <v>6.830627341723508</v>
      </c>
      <c r="AJ20" s="19">
        <v>1407</v>
      </c>
      <c r="AK20" s="19">
        <v>121.9</v>
      </c>
      <c r="AL20" s="19">
        <f t="shared" si="13"/>
        <v>8.663823738450604</v>
      </c>
      <c r="AM20" s="19">
        <v>243.3</v>
      </c>
      <c r="AN20" s="19">
        <v>20.3</v>
      </c>
      <c r="AO20" s="19">
        <f t="shared" si="14"/>
        <v>8.3436087135224</v>
      </c>
      <c r="AP20" s="20">
        <v>0</v>
      </c>
      <c r="AQ20" s="20">
        <v>0</v>
      </c>
      <c r="AR20" s="19" t="e">
        <f t="shared" si="15"/>
        <v>#DIV/0!</v>
      </c>
      <c r="AS20" s="20">
        <v>3.8</v>
      </c>
      <c r="AT20" s="20">
        <v>0</v>
      </c>
      <c r="AU20" s="19">
        <f t="shared" si="16"/>
        <v>0</v>
      </c>
      <c r="AV20" s="20">
        <v>2672.7</v>
      </c>
      <c r="AW20" s="20">
        <v>15</v>
      </c>
      <c r="AX20" s="19">
        <f t="shared" si="0"/>
        <v>0.5612302166348637</v>
      </c>
      <c r="AY20" s="20">
        <v>645.7</v>
      </c>
      <c r="AZ20" s="20">
        <v>7</v>
      </c>
      <c r="BA20" s="19">
        <f t="shared" si="17"/>
        <v>1.0840947808579835</v>
      </c>
      <c r="BB20" s="19">
        <v>636.4</v>
      </c>
      <c r="BC20" s="20">
        <v>7</v>
      </c>
      <c r="BD20" s="19">
        <f t="shared" si="18"/>
        <v>1.0999371464487744</v>
      </c>
      <c r="BE20" s="20">
        <v>57.8</v>
      </c>
      <c r="BF20" s="20">
        <v>0</v>
      </c>
      <c r="BG20" s="19">
        <f t="shared" si="19"/>
        <v>0</v>
      </c>
      <c r="BH20" s="20">
        <v>658.3</v>
      </c>
      <c r="BI20" s="20">
        <v>0</v>
      </c>
      <c r="BJ20" s="19">
        <f t="shared" si="20"/>
        <v>0</v>
      </c>
      <c r="BK20" s="20">
        <v>1247.6</v>
      </c>
      <c r="BL20" s="20">
        <v>8</v>
      </c>
      <c r="BM20" s="19">
        <f t="shared" si="21"/>
        <v>0.6412311638345625</v>
      </c>
      <c r="BN20" s="21">
        <v>648.3</v>
      </c>
      <c r="BO20" s="21">
        <v>8</v>
      </c>
      <c r="BP20" s="19">
        <f t="shared" si="22"/>
        <v>1.2339966065093322</v>
      </c>
      <c r="BQ20" s="21">
        <v>241.9</v>
      </c>
      <c r="BR20" s="21">
        <v>0</v>
      </c>
      <c r="BS20" s="19">
        <f t="shared" si="23"/>
        <v>0</v>
      </c>
      <c r="BT20" s="20">
        <v>0</v>
      </c>
      <c r="BU20" s="21">
        <v>0</v>
      </c>
      <c r="BV20" s="19" t="e">
        <f t="shared" si="24"/>
        <v>#DIV/0!</v>
      </c>
      <c r="BW20" s="19">
        <f t="shared" si="1"/>
        <v>-25.999999999999545</v>
      </c>
      <c r="BX20" s="19">
        <f t="shared" si="25"/>
        <v>134.79999999999998</v>
      </c>
      <c r="BY20" s="19"/>
      <c r="BZ20" s="8"/>
      <c r="CA20" s="8"/>
      <c r="CB20" s="8"/>
      <c r="CC20" s="8"/>
      <c r="CD20" s="8"/>
      <c r="CE20" s="8"/>
      <c r="CF20" s="8"/>
      <c r="CG20" s="8"/>
    </row>
    <row r="21" spans="1:85" ht="18.75">
      <c r="A21" s="2">
        <v>6</v>
      </c>
      <c r="B21" s="17" t="s">
        <v>44</v>
      </c>
      <c r="C21" s="19">
        <f t="shared" si="2"/>
        <v>3150.1</v>
      </c>
      <c r="D21" s="19">
        <f t="shared" si="26"/>
        <v>200</v>
      </c>
      <c r="E21" s="19">
        <f t="shared" si="3"/>
        <v>6.34900479349862</v>
      </c>
      <c r="F21" s="20">
        <f>I21+L21+O21+R21+U21+X21+AA21+AD21+2.2+2.3+20</f>
        <v>363.29999999999995</v>
      </c>
      <c r="G21" s="20">
        <f>J21+M21+P21+S21+V21+Y21+AB21+AE21+0.2</f>
        <v>6.8999999999999995</v>
      </c>
      <c r="H21" s="19">
        <f t="shared" si="4"/>
        <v>1.8992568125516103</v>
      </c>
      <c r="I21" s="20">
        <v>78.8</v>
      </c>
      <c r="J21" s="20">
        <v>0.9</v>
      </c>
      <c r="K21" s="19">
        <f t="shared" si="5"/>
        <v>1.1421319796954317</v>
      </c>
      <c r="L21" s="20">
        <v>1</v>
      </c>
      <c r="M21" s="20">
        <v>0</v>
      </c>
      <c r="N21" s="19">
        <f t="shared" si="6"/>
        <v>0</v>
      </c>
      <c r="O21" s="20">
        <v>38.3</v>
      </c>
      <c r="P21" s="20">
        <v>2.5</v>
      </c>
      <c r="Q21" s="19">
        <f t="shared" si="27"/>
        <v>6.527415143603134</v>
      </c>
      <c r="R21" s="20">
        <v>203.2</v>
      </c>
      <c r="S21" s="20">
        <v>3.3</v>
      </c>
      <c r="T21" s="19">
        <f t="shared" si="7"/>
        <v>1.6240157480314958</v>
      </c>
      <c r="U21" s="20">
        <v>14</v>
      </c>
      <c r="V21" s="20">
        <v>0</v>
      </c>
      <c r="W21" s="19">
        <f t="shared" si="8"/>
        <v>0</v>
      </c>
      <c r="X21" s="20"/>
      <c r="Y21" s="20"/>
      <c r="Z21" s="19" t="e">
        <f t="shared" si="9"/>
        <v>#DIV/0!</v>
      </c>
      <c r="AA21" s="20">
        <v>3.5</v>
      </c>
      <c r="AB21" s="20">
        <v>0</v>
      </c>
      <c r="AC21" s="19">
        <f t="shared" si="10"/>
        <v>0</v>
      </c>
      <c r="AD21" s="20"/>
      <c r="AE21" s="20"/>
      <c r="AF21" s="19" t="e">
        <f t="shared" si="11"/>
        <v>#DIV/0!</v>
      </c>
      <c r="AG21" s="20">
        <v>2781.2</v>
      </c>
      <c r="AH21" s="20">
        <v>193.1</v>
      </c>
      <c r="AI21" s="19">
        <f t="shared" si="12"/>
        <v>6.943046167122106</v>
      </c>
      <c r="AJ21" s="19">
        <v>2229.4</v>
      </c>
      <c r="AK21" s="19">
        <v>193.1</v>
      </c>
      <c r="AL21" s="19">
        <f t="shared" si="13"/>
        <v>8.661523279806225</v>
      </c>
      <c r="AM21" s="19">
        <v>0</v>
      </c>
      <c r="AN21" s="19">
        <v>0</v>
      </c>
      <c r="AO21" s="19" t="e">
        <f t="shared" si="14"/>
        <v>#DIV/0!</v>
      </c>
      <c r="AP21" s="20">
        <v>0</v>
      </c>
      <c r="AQ21" s="20">
        <v>0</v>
      </c>
      <c r="AR21" s="19" t="e">
        <f t="shared" si="15"/>
        <v>#DIV/0!</v>
      </c>
      <c r="AS21" s="20">
        <v>5.6</v>
      </c>
      <c r="AT21" s="20">
        <v>0</v>
      </c>
      <c r="AU21" s="19">
        <f>AT21/AS21*100</f>
        <v>0</v>
      </c>
      <c r="AV21" s="20">
        <v>3150.1</v>
      </c>
      <c r="AW21" s="20">
        <v>22.5</v>
      </c>
      <c r="AX21" s="19">
        <f t="shared" si="0"/>
        <v>0.7142630392685947</v>
      </c>
      <c r="AY21" s="20">
        <v>642.6</v>
      </c>
      <c r="AZ21" s="20">
        <v>13.5</v>
      </c>
      <c r="BA21" s="19">
        <f t="shared" si="17"/>
        <v>2.1008403361344534</v>
      </c>
      <c r="BB21" s="19">
        <v>604.6</v>
      </c>
      <c r="BC21" s="20">
        <v>13.5</v>
      </c>
      <c r="BD21" s="19">
        <f t="shared" si="18"/>
        <v>2.232881243797552</v>
      </c>
      <c r="BE21" s="20">
        <v>230</v>
      </c>
      <c r="BF21" s="20">
        <v>0</v>
      </c>
      <c r="BG21" s="19">
        <f t="shared" si="19"/>
        <v>0</v>
      </c>
      <c r="BH21" s="20">
        <v>854.4</v>
      </c>
      <c r="BI21" s="20">
        <v>0</v>
      </c>
      <c r="BJ21" s="19">
        <f t="shared" si="20"/>
        <v>0</v>
      </c>
      <c r="BK21" s="20">
        <v>1358.9</v>
      </c>
      <c r="BL21" s="20">
        <v>9</v>
      </c>
      <c r="BM21" s="19">
        <f t="shared" si="21"/>
        <v>0.6623003900213408</v>
      </c>
      <c r="BN21" s="21">
        <v>1009.5</v>
      </c>
      <c r="BO21" s="25">
        <v>9</v>
      </c>
      <c r="BP21" s="19">
        <f t="shared" si="22"/>
        <v>0.8915304606240713</v>
      </c>
      <c r="BQ21" s="21">
        <v>32.2</v>
      </c>
      <c r="BR21" s="21">
        <v>0</v>
      </c>
      <c r="BS21" s="19">
        <f t="shared" si="23"/>
        <v>0</v>
      </c>
      <c r="BT21" s="20">
        <v>0</v>
      </c>
      <c r="BU21" s="21">
        <v>0</v>
      </c>
      <c r="BV21" s="19" t="e">
        <f t="shared" si="24"/>
        <v>#DIV/0!</v>
      </c>
      <c r="BW21" s="19">
        <f t="shared" si="1"/>
        <v>0</v>
      </c>
      <c r="BX21" s="19">
        <f t="shared" si="25"/>
        <v>177.5</v>
      </c>
      <c r="BY21" s="19"/>
      <c r="BZ21" s="8"/>
      <c r="CA21" s="8"/>
      <c r="CB21" s="8"/>
      <c r="CC21" s="8"/>
      <c r="CD21" s="8"/>
      <c r="CE21" s="8"/>
      <c r="CF21" s="8"/>
      <c r="CG21" s="8"/>
    </row>
    <row r="22" spans="1:85" ht="18.75">
      <c r="A22" s="2">
        <v>7</v>
      </c>
      <c r="B22" s="17" t="s">
        <v>45</v>
      </c>
      <c r="C22" s="19">
        <f t="shared" si="2"/>
        <v>2933.2999999999997</v>
      </c>
      <c r="D22" s="19">
        <f t="shared" si="26"/>
        <v>175.8</v>
      </c>
      <c r="E22" s="19">
        <f t="shared" si="3"/>
        <v>5.9932499232945835</v>
      </c>
      <c r="F22" s="20">
        <f>I22+L22+O22+R22+U22+X22+AA22+AD22+2+2+20</f>
        <v>450.59999999999997</v>
      </c>
      <c r="G22" s="20">
        <f>J22+M22+P22+S22+V22+Y22+AB22+AE22+0.8</f>
        <v>4.300000000000001</v>
      </c>
      <c r="H22" s="19">
        <f t="shared" si="4"/>
        <v>0.9542831779849094</v>
      </c>
      <c r="I22" s="20">
        <v>43.8</v>
      </c>
      <c r="J22" s="20">
        <v>0.4</v>
      </c>
      <c r="K22" s="19">
        <f t="shared" si="5"/>
        <v>0.9132420091324203</v>
      </c>
      <c r="L22" s="20">
        <v>12</v>
      </c>
      <c r="M22" s="20">
        <v>0</v>
      </c>
      <c r="N22" s="19">
        <f t="shared" si="6"/>
        <v>0</v>
      </c>
      <c r="O22" s="20">
        <v>58.8</v>
      </c>
      <c r="P22" s="20">
        <v>0.7</v>
      </c>
      <c r="Q22" s="19">
        <f t="shared" si="27"/>
        <v>1.1904761904761905</v>
      </c>
      <c r="R22" s="20">
        <v>302.8</v>
      </c>
      <c r="S22" s="20">
        <v>1.8</v>
      </c>
      <c r="T22" s="19">
        <f t="shared" si="7"/>
        <v>0.59445178335535</v>
      </c>
      <c r="U22" s="20">
        <v>4.2</v>
      </c>
      <c r="V22" s="20">
        <v>0</v>
      </c>
      <c r="W22" s="19">
        <f t="shared" si="8"/>
        <v>0</v>
      </c>
      <c r="X22" s="20"/>
      <c r="Y22" s="20"/>
      <c r="Z22" s="19" t="e">
        <f t="shared" si="9"/>
        <v>#DIV/0!</v>
      </c>
      <c r="AA22" s="20">
        <v>5</v>
      </c>
      <c r="AB22" s="20">
        <v>0.6</v>
      </c>
      <c r="AC22" s="19">
        <f t="shared" si="10"/>
        <v>12</v>
      </c>
      <c r="AD22" s="20"/>
      <c r="AE22" s="20"/>
      <c r="AF22" s="19" t="e">
        <f t="shared" si="11"/>
        <v>#DIV/0!</v>
      </c>
      <c r="AG22" s="20">
        <v>2478</v>
      </c>
      <c r="AH22" s="20">
        <v>171.5</v>
      </c>
      <c r="AI22" s="19">
        <f t="shared" si="12"/>
        <v>6.9209039548022595</v>
      </c>
      <c r="AJ22" s="19">
        <v>1835.3</v>
      </c>
      <c r="AK22" s="19">
        <v>159</v>
      </c>
      <c r="AL22" s="19">
        <f t="shared" si="13"/>
        <v>8.663433771045606</v>
      </c>
      <c r="AM22" s="19">
        <v>150</v>
      </c>
      <c r="AN22" s="19">
        <v>12.5</v>
      </c>
      <c r="AO22" s="19">
        <f t="shared" si="14"/>
        <v>8.333333333333332</v>
      </c>
      <c r="AP22" s="20">
        <v>0</v>
      </c>
      <c r="AQ22" s="20">
        <v>0</v>
      </c>
      <c r="AR22" s="19" t="e">
        <f t="shared" si="15"/>
        <v>#DIV/0!</v>
      </c>
      <c r="AS22" s="20">
        <v>4.7</v>
      </c>
      <c r="AT22" s="20">
        <v>0</v>
      </c>
      <c r="AU22" s="19">
        <f t="shared" si="16"/>
        <v>0</v>
      </c>
      <c r="AV22" s="20">
        <v>2955.3</v>
      </c>
      <c r="AW22" s="20">
        <v>27.1</v>
      </c>
      <c r="AX22" s="19">
        <f t="shared" si="0"/>
        <v>0.9169965824112611</v>
      </c>
      <c r="AY22" s="20">
        <v>640.9</v>
      </c>
      <c r="AZ22" s="20">
        <v>10.1</v>
      </c>
      <c r="BA22" s="19">
        <f>AZ22/AY22*100</f>
        <v>1.5759088781401154</v>
      </c>
      <c r="BB22" s="19">
        <v>631.6</v>
      </c>
      <c r="BC22" s="20">
        <v>10.1</v>
      </c>
      <c r="BD22" s="19">
        <f t="shared" si="18"/>
        <v>1.5991133628879037</v>
      </c>
      <c r="BE22" s="20">
        <v>135.9</v>
      </c>
      <c r="BF22" s="20">
        <v>0</v>
      </c>
      <c r="BG22" s="19">
        <f t="shared" si="19"/>
        <v>0</v>
      </c>
      <c r="BH22" s="20">
        <v>765.5</v>
      </c>
      <c r="BI22" s="20">
        <v>0</v>
      </c>
      <c r="BJ22" s="19">
        <f t="shared" si="20"/>
        <v>0</v>
      </c>
      <c r="BK22" s="20">
        <v>1348.7</v>
      </c>
      <c r="BL22" s="20">
        <v>17</v>
      </c>
      <c r="BM22" s="19">
        <f t="shared" si="21"/>
        <v>1.260473048120412</v>
      </c>
      <c r="BN22" s="21">
        <v>736.4</v>
      </c>
      <c r="BO22" s="21">
        <v>17</v>
      </c>
      <c r="BP22" s="19">
        <f t="shared" si="22"/>
        <v>2.3085279739272138</v>
      </c>
      <c r="BQ22" s="21">
        <v>288.9</v>
      </c>
      <c r="BR22" s="21">
        <v>0</v>
      </c>
      <c r="BS22" s="19">
        <f t="shared" si="23"/>
        <v>0</v>
      </c>
      <c r="BT22" s="20">
        <v>0</v>
      </c>
      <c r="BU22" s="21">
        <v>0</v>
      </c>
      <c r="BV22" s="19" t="e">
        <f t="shared" si="24"/>
        <v>#DIV/0!</v>
      </c>
      <c r="BW22" s="19">
        <f t="shared" si="1"/>
        <v>-22.000000000000455</v>
      </c>
      <c r="BX22" s="19">
        <f t="shared" si="25"/>
        <v>148.70000000000002</v>
      </c>
      <c r="BY22" s="19"/>
      <c r="BZ22" s="8"/>
      <c r="CA22" s="8"/>
      <c r="CB22" s="8"/>
      <c r="CC22" s="8"/>
      <c r="CD22" s="8"/>
      <c r="CE22" s="8"/>
      <c r="CF22" s="8"/>
      <c r="CG22" s="8"/>
    </row>
    <row r="23" spans="1:85" ht="37.5">
      <c r="A23" s="2">
        <v>8</v>
      </c>
      <c r="B23" s="17" t="s">
        <v>46</v>
      </c>
      <c r="C23" s="19">
        <f>F23+AG23+AS23</f>
        <v>27229.300000000003</v>
      </c>
      <c r="D23" s="19">
        <f t="shared" si="26"/>
        <v>1005.1</v>
      </c>
      <c r="E23" s="19">
        <f t="shared" si="3"/>
        <v>3.691244358099547</v>
      </c>
      <c r="F23" s="20">
        <f>I23+L23+O23+R23+U23+X23+AA23+AD23+100+88</f>
        <v>14894.2</v>
      </c>
      <c r="G23" s="20">
        <f>J23+M23+P23+S23+V23+Y23+AB23+AE23</f>
        <v>851.6</v>
      </c>
      <c r="H23" s="19">
        <f t="shared" si="4"/>
        <v>5.717661908662432</v>
      </c>
      <c r="I23" s="20">
        <v>9282.6</v>
      </c>
      <c r="J23" s="20">
        <v>522.9</v>
      </c>
      <c r="K23" s="19">
        <f t="shared" si="5"/>
        <v>5.63312003102579</v>
      </c>
      <c r="L23" s="20">
        <v>10</v>
      </c>
      <c r="M23" s="20">
        <v>0</v>
      </c>
      <c r="N23" s="19">
        <f t="shared" si="6"/>
        <v>0</v>
      </c>
      <c r="O23" s="20">
        <v>409</v>
      </c>
      <c r="P23" s="20">
        <v>17</v>
      </c>
      <c r="Q23" s="19">
        <f t="shared" si="27"/>
        <v>4.156479217603912</v>
      </c>
      <c r="R23" s="20">
        <v>4700</v>
      </c>
      <c r="S23" s="20">
        <v>291</v>
      </c>
      <c r="T23" s="19">
        <f t="shared" si="7"/>
        <v>6.191489361702128</v>
      </c>
      <c r="U23" s="20">
        <v>249.6</v>
      </c>
      <c r="V23" s="20">
        <v>12.1</v>
      </c>
      <c r="W23" s="19">
        <f t="shared" si="8"/>
        <v>4.847756410256411</v>
      </c>
      <c r="X23" s="20"/>
      <c r="Y23" s="20"/>
      <c r="Z23" s="19" t="e">
        <f t="shared" si="9"/>
        <v>#DIV/0!</v>
      </c>
      <c r="AA23" s="20">
        <v>55</v>
      </c>
      <c r="AB23" s="20">
        <v>8.6</v>
      </c>
      <c r="AC23" s="19">
        <f t="shared" si="10"/>
        <v>15.636363636363635</v>
      </c>
      <c r="AD23" s="20"/>
      <c r="AE23" s="20"/>
      <c r="AF23" s="19" t="e">
        <f t="shared" si="11"/>
        <v>#DIV/0!</v>
      </c>
      <c r="AG23" s="20">
        <v>12335.1</v>
      </c>
      <c r="AH23" s="20">
        <v>153.5</v>
      </c>
      <c r="AI23" s="19">
        <f t="shared" si="12"/>
        <v>1.244416340362056</v>
      </c>
      <c r="AJ23" s="24">
        <v>1771.4</v>
      </c>
      <c r="AK23" s="19">
        <v>153.5</v>
      </c>
      <c r="AL23" s="19">
        <f t="shared" si="13"/>
        <v>8.665462346166873</v>
      </c>
      <c r="AM23" s="19">
        <v>0</v>
      </c>
      <c r="AN23" s="19">
        <v>0</v>
      </c>
      <c r="AO23" s="19" t="e">
        <f t="shared" si="14"/>
        <v>#DIV/0!</v>
      </c>
      <c r="AP23" s="20">
        <v>0</v>
      </c>
      <c r="AQ23" s="20">
        <v>0</v>
      </c>
      <c r="AR23" s="19" t="e">
        <f t="shared" si="15"/>
        <v>#DIV/0!</v>
      </c>
      <c r="AS23" s="20">
        <v>0</v>
      </c>
      <c r="AT23" s="20">
        <v>0</v>
      </c>
      <c r="AU23" s="19" t="e">
        <f t="shared" si="16"/>
        <v>#DIV/0!</v>
      </c>
      <c r="AV23" s="20">
        <v>27229.3</v>
      </c>
      <c r="AW23" s="20">
        <v>136.2</v>
      </c>
      <c r="AX23" s="19">
        <f t="shared" si="0"/>
        <v>0.5001964795275677</v>
      </c>
      <c r="AY23" s="20">
        <v>5143.9</v>
      </c>
      <c r="AZ23" s="20">
        <v>70.2</v>
      </c>
      <c r="BA23" s="19">
        <f t="shared" si="17"/>
        <v>1.3647232644491536</v>
      </c>
      <c r="BB23" s="19">
        <v>3316.2</v>
      </c>
      <c r="BC23" s="20">
        <v>70.2</v>
      </c>
      <c r="BD23" s="19">
        <f t="shared" si="18"/>
        <v>2.116880767143116</v>
      </c>
      <c r="BE23" s="20">
        <v>1072</v>
      </c>
      <c r="BF23" s="20">
        <v>0</v>
      </c>
      <c r="BG23" s="19">
        <f t="shared" si="19"/>
        <v>0</v>
      </c>
      <c r="BH23" s="20">
        <v>16195</v>
      </c>
      <c r="BI23" s="20">
        <v>66.1</v>
      </c>
      <c r="BJ23" s="19">
        <f t="shared" si="20"/>
        <v>0.40815066378511883</v>
      </c>
      <c r="BK23" s="20">
        <v>0</v>
      </c>
      <c r="BL23" s="20">
        <v>0</v>
      </c>
      <c r="BM23" s="19" t="e">
        <f t="shared" si="21"/>
        <v>#DIV/0!</v>
      </c>
      <c r="BN23" s="26">
        <v>0</v>
      </c>
      <c r="BO23" s="27">
        <v>0</v>
      </c>
      <c r="BP23" s="19" t="e">
        <f t="shared" si="22"/>
        <v>#DIV/0!</v>
      </c>
      <c r="BQ23" s="27">
        <v>0</v>
      </c>
      <c r="BR23" s="27">
        <v>0</v>
      </c>
      <c r="BS23" s="19" t="e">
        <f t="shared" si="23"/>
        <v>#DIV/0!</v>
      </c>
      <c r="BT23" s="20">
        <v>0</v>
      </c>
      <c r="BU23" s="27">
        <v>0</v>
      </c>
      <c r="BV23" s="19" t="e">
        <f t="shared" si="24"/>
        <v>#DIV/0!</v>
      </c>
      <c r="BW23" s="19">
        <f t="shared" si="1"/>
        <v>0</v>
      </c>
      <c r="BX23" s="19">
        <f t="shared" si="25"/>
        <v>868.9000000000001</v>
      </c>
      <c r="BY23" s="19"/>
      <c r="BZ23" s="8"/>
      <c r="CA23" s="8"/>
      <c r="CB23" s="8"/>
      <c r="CC23" s="8"/>
      <c r="CD23" s="8"/>
      <c r="CE23" s="8"/>
      <c r="CF23" s="8"/>
      <c r="CG23" s="8"/>
    </row>
    <row r="24" spans="1:85" ht="18.75">
      <c r="A24" s="2">
        <v>9</v>
      </c>
      <c r="B24" s="17" t="s">
        <v>47</v>
      </c>
      <c r="C24" s="24">
        <f t="shared" si="2"/>
        <v>3949.6</v>
      </c>
      <c r="D24" s="24">
        <f t="shared" si="26"/>
        <v>241.79999999999998</v>
      </c>
      <c r="E24" s="24">
        <f t="shared" si="3"/>
        <v>6.122138950779825</v>
      </c>
      <c r="F24" s="23">
        <f>I24+L24+O24+R24+U24+X24+AA24+AD24+4.5+20</f>
        <v>757.1999999999999</v>
      </c>
      <c r="G24" s="23">
        <f>J24+M24+P24+S24+V24+Y24+AB24+AE24</f>
        <v>25.7</v>
      </c>
      <c r="H24" s="24">
        <f t="shared" si="4"/>
        <v>3.394083465398838</v>
      </c>
      <c r="I24" s="23">
        <v>119.1</v>
      </c>
      <c r="J24" s="23">
        <v>1.6</v>
      </c>
      <c r="K24" s="19">
        <f t="shared" si="5"/>
        <v>1.3434089000839633</v>
      </c>
      <c r="L24" s="23">
        <v>20.5</v>
      </c>
      <c r="M24" s="23">
        <v>0</v>
      </c>
      <c r="N24" s="24">
        <f t="shared" si="6"/>
        <v>0</v>
      </c>
      <c r="O24" s="23">
        <v>101.5</v>
      </c>
      <c r="P24" s="23">
        <v>1.2</v>
      </c>
      <c r="Q24" s="24">
        <f t="shared" si="27"/>
        <v>1.1822660098522166</v>
      </c>
      <c r="R24" s="23">
        <v>480.3</v>
      </c>
      <c r="S24" s="23">
        <v>22.9</v>
      </c>
      <c r="T24" s="24">
        <f t="shared" si="7"/>
        <v>4.767853424942744</v>
      </c>
      <c r="U24" s="23">
        <v>7.8</v>
      </c>
      <c r="V24" s="23">
        <v>0</v>
      </c>
      <c r="W24" s="24">
        <f t="shared" si="8"/>
        <v>0</v>
      </c>
      <c r="X24" s="23"/>
      <c r="Y24" s="23"/>
      <c r="Z24" s="24" t="e">
        <f t="shared" si="9"/>
        <v>#DIV/0!</v>
      </c>
      <c r="AA24" s="23">
        <v>3.5</v>
      </c>
      <c r="AB24" s="23">
        <v>0</v>
      </c>
      <c r="AC24" s="24">
        <f t="shared" si="10"/>
        <v>0</v>
      </c>
      <c r="AD24" s="23"/>
      <c r="AE24" s="23"/>
      <c r="AF24" s="24" t="e">
        <f t="shared" si="11"/>
        <v>#DIV/0!</v>
      </c>
      <c r="AG24" s="23">
        <v>3187.4</v>
      </c>
      <c r="AH24" s="23">
        <v>216.1</v>
      </c>
      <c r="AI24" s="24">
        <f t="shared" si="12"/>
        <v>6.779820543389596</v>
      </c>
      <c r="AJ24" s="24">
        <v>2071.5</v>
      </c>
      <c r="AK24" s="24">
        <v>179.5</v>
      </c>
      <c r="AL24" s="24">
        <f t="shared" si="13"/>
        <v>8.665218440743423</v>
      </c>
      <c r="AM24" s="24">
        <v>440.2</v>
      </c>
      <c r="AN24" s="24">
        <v>36.7</v>
      </c>
      <c r="AO24" s="24">
        <f t="shared" si="14"/>
        <v>8.337119491140392</v>
      </c>
      <c r="AP24" s="23">
        <v>0</v>
      </c>
      <c r="AQ24" s="23">
        <v>0</v>
      </c>
      <c r="AR24" s="24" t="e">
        <f t="shared" si="15"/>
        <v>#DIV/0!</v>
      </c>
      <c r="AS24" s="23">
        <v>5</v>
      </c>
      <c r="AT24" s="23">
        <v>0</v>
      </c>
      <c r="AU24" s="24">
        <f t="shared" si="16"/>
        <v>0</v>
      </c>
      <c r="AV24" s="20">
        <v>3985.7</v>
      </c>
      <c r="AW24" s="20">
        <v>35</v>
      </c>
      <c r="AX24" s="19">
        <f t="shared" si="0"/>
        <v>0.8781393481697067</v>
      </c>
      <c r="AY24" s="20">
        <v>860</v>
      </c>
      <c r="AZ24" s="20">
        <v>15.5</v>
      </c>
      <c r="BA24" s="19">
        <f t="shared" si="17"/>
        <v>1.802325581395349</v>
      </c>
      <c r="BB24" s="19">
        <v>851.5</v>
      </c>
      <c r="BC24" s="20">
        <v>15.5</v>
      </c>
      <c r="BD24" s="19">
        <f t="shared" si="18"/>
        <v>1.8203170874926602</v>
      </c>
      <c r="BE24" s="20">
        <v>27.8</v>
      </c>
      <c r="BF24" s="20">
        <v>0</v>
      </c>
      <c r="BG24" s="19">
        <f t="shared" si="19"/>
        <v>0</v>
      </c>
      <c r="BH24" s="20">
        <v>936.4</v>
      </c>
      <c r="BI24" s="20">
        <v>0</v>
      </c>
      <c r="BJ24" s="19">
        <f t="shared" si="20"/>
        <v>0</v>
      </c>
      <c r="BK24" s="20">
        <v>2018.8</v>
      </c>
      <c r="BL24" s="20">
        <v>19.5</v>
      </c>
      <c r="BM24" s="19">
        <f t="shared" si="21"/>
        <v>0.965920348722013</v>
      </c>
      <c r="BN24" s="21">
        <v>1494.7</v>
      </c>
      <c r="BO24" s="21">
        <v>19.5</v>
      </c>
      <c r="BP24" s="19">
        <f t="shared" si="22"/>
        <v>1.304609620659664</v>
      </c>
      <c r="BQ24" s="21">
        <v>181.6</v>
      </c>
      <c r="BR24" s="21">
        <v>0</v>
      </c>
      <c r="BS24" s="19">
        <f t="shared" si="23"/>
        <v>0</v>
      </c>
      <c r="BT24" s="20">
        <v>0</v>
      </c>
      <c r="BU24" s="21">
        <v>0</v>
      </c>
      <c r="BV24" s="19" t="e">
        <f t="shared" si="24"/>
        <v>#DIV/0!</v>
      </c>
      <c r="BW24" s="19">
        <f t="shared" si="1"/>
        <v>-36.09999999999991</v>
      </c>
      <c r="BX24" s="19">
        <f t="shared" si="25"/>
        <v>206.79999999999998</v>
      </c>
      <c r="BY24" s="19"/>
      <c r="BZ24" s="8"/>
      <c r="CA24" s="8"/>
      <c r="CB24" s="8"/>
      <c r="CC24" s="8"/>
      <c r="CD24" s="8"/>
      <c r="CE24" s="8"/>
      <c r="CF24" s="8"/>
      <c r="CG24" s="8"/>
    </row>
    <row r="25" spans="1:85" ht="15.75" customHeight="1">
      <c r="A25" s="2">
        <v>10</v>
      </c>
      <c r="B25" s="17" t="s">
        <v>48</v>
      </c>
      <c r="C25" s="19">
        <f t="shared" si="2"/>
        <v>3722.3</v>
      </c>
      <c r="D25" s="19">
        <f t="shared" si="26"/>
        <v>243.20000000000002</v>
      </c>
      <c r="E25" s="19">
        <f t="shared" si="3"/>
        <v>6.533594820406738</v>
      </c>
      <c r="F25" s="20">
        <f>I25+L25+O25+R25+U25+X25+AA25+AD25+4.5+20</f>
        <v>291</v>
      </c>
      <c r="G25" s="20">
        <f>J25+M25+P25+S25+V25+Y25+AB25+AE25</f>
        <v>7.8</v>
      </c>
      <c r="H25" s="19">
        <f t="shared" si="4"/>
        <v>2.6804123711340204</v>
      </c>
      <c r="I25" s="20">
        <v>147.2</v>
      </c>
      <c r="J25" s="20">
        <v>3.2</v>
      </c>
      <c r="K25" s="19">
        <f t="shared" si="5"/>
        <v>2.173913043478261</v>
      </c>
      <c r="L25" s="20">
        <v>0</v>
      </c>
      <c r="M25" s="20">
        <v>0</v>
      </c>
      <c r="N25" s="19" t="e">
        <f t="shared" si="6"/>
        <v>#DIV/0!</v>
      </c>
      <c r="O25" s="20">
        <v>48.5</v>
      </c>
      <c r="P25" s="20">
        <v>1.5</v>
      </c>
      <c r="Q25" s="19">
        <f t="shared" si="27"/>
        <v>3.0927835051546393</v>
      </c>
      <c r="R25" s="20">
        <v>60</v>
      </c>
      <c r="S25" s="20">
        <v>3</v>
      </c>
      <c r="T25" s="19">
        <f t="shared" si="7"/>
        <v>5</v>
      </c>
      <c r="U25" s="20">
        <v>7.3</v>
      </c>
      <c r="V25" s="20">
        <v>0.1</v>
      </c>
      <c r="W25" s="19">
        <f t="shared" si="8"/>
        <v>1.3698630136986303</v>
      </c>
      <c r="X25" s="20"/>
      <c r="Y25" s="20"/>
      <c r="Z25" s="19" t="e">
        <f t="shared" si="9"/>
        <v>#DIV/0!</v>
      </c>
      <c r="AA25" s="20">
        <v>3.5</v>
      </c>
      <c r="AB25" s="20">
        <v>0</v>
      </c>
      <c r="AC25" s="19">
        <f t="shared" si="10"/>
        <v>0</v>
      </c>
      <c r="AD25" s="20"/>
      <c r="AE25" s="20"/>
      <c r="AF25" s="19" t="e">
        <f t="shared" si="11"/>
        <v>#DIV/0!</v>
      </c>
      <c r="AG25" s="20">
        <v>3427.3</v>
      </c>
      <c r="AH25" s="20">
        <v>235.4</v>
      </c>
      <c r="AI25" s="19">
        <f t="shared" si="12"/>
        <v>6.868380357715987</v>
      </c>
      <c r="AJ25" s="19">
        <v>2717.1</v>
      </c>
      <c r="AK25" s="19">
        <v>235.4</v>
      </c>
      <c r="AL25" s="19">
        <f t="shared" si="13"/>
        <v>8.663648743145266</v>
      </c>
      <c r="AM25" s="19">
        <v>0</v>
      </c>
      <c r="AN25" s="19">
        <v>0</v>
      </c>
      <c r="AO25" s="19" t="e">
        <f t="shared" si="14"/>
        <v>#DIV/0!</v>
      </c>
      <c r="AP25" s="20">
        <v>0</v>
      </c>
      <c r="AQ25" s="20">
        <v>0</v>
      </c>
      <c r="AR25" s="19" t="e">
        <f t="shared" si="15"/>
        <v>#DIV/0!</v>
      </c>
      <c r="AS25" s="20">
        <v>4</v>
      </c>
      <c r="AT25" s="20">
        <v>0</v>
      </c>
      <c r="AU25" s="19">
        <f t="shared" si="16"/>
        <v>0</v>
      </c>
      <c r="AV25" s="23">
        <v>3722.3</v>
      </c>
      <c r="AW25" s="20">
        <v>22.3</v>
      </c>
      <c r="AX25" s="19">
        <f t="shared" si="0"/>
        <v>0.5990919592724928</v>
      </c>
      <c r="AY25" s="20">
        <v>643.8</v>
      </c>
      <c r="AZ25" s="20">
        <v>10</v>
      </c>
      <c r="BA25" s="19">
        <f t="shared" si="17"/>
        <v>1.553277415346381</v>
      </c>
      <c r="BB25" s="19">
        <v>635</v>
      </c>
      <c r="BC25" s="20">
        <v>10</v>
      </c>
      <c r="BD25" s="19">
        <f t="shared" si="18"/>
        <v>1.574803149606299</v>
      </c>
      <c r="BE25" s="20">
        <v>792.7</v>
      </c>
      <c r="BF25" s="20">
        <v>0</v>
      </c>
      <c r="BG25" s="19">
        <f t="shared" si="19"/>
        <v>0</v>
      </c>
      <c r="BH25" s="20">
        <v>1031.3</v>
      </c>
      <c r="BI25" s="20">
        <v>0</v>
      </c>
      <c r="BJ25" s="19">
        <f t="shared" si="20"/>
        <v>0</v>
      </c>
      <c r="BK25" s="20">
        <v>1108.8</v>
      </c>
      <c r="BL25" s="20">
        <v>12.3</v>
      </c>
      <c r="BM25" s="19">
        <f t="shared" si="21"/>
        <v>1.1093073593073595</v>
      </c>
      <c r="BN25" s="21">
        <v>632.4</v>
      </c>
      <c r="BO25" s="21">
        <v>12.3</v>
      </c>
      <c r="BP25" s="19">
        <f t="shared" si="22"/>
        <v>1.9449715370018976</v>
      </c>
      <c r="BQ25" s="21">
        <v>24</v>
      </c>
      <c r="BR25" s="21">
        <v>0</v>
      </c>
      <c r="BS25" s="19">
        <f t="shared" si="23"/>
        <v>0</v>
      </c>
      <c r="BT25" s="20">
        <v>0</v>
      </c>
      <c r="BU25" s="28">
        <v>0</v>
      </c>
      <c r="BV25" s="19" t="e">
        <f t="shared" si="24"/>
        <v>#DIV/0!</v>
      </c>
      <c r="BW25" s="19">
        <f t="shared" si="1"/>
        <v>0</v>
      </c>
      <c r="BX25" s="19">
        <f t="shared" si="25"/>
        <v>220.9</v>
      </c>
      <c r="BY25" s="19"/>
      <c r="BZ25" s="8"/>
      <c r="CA25" s="8"/>
      <c r="CB25" s="8"/>
      <c r="CC25" s="8"/>
      <c r="CD25" s="8"/>
      <c r="CE25" s="8"/>
      <c r="CF25" s="8"/>
      <c r="CG25" s="8"/>
    </row>
    <row r="26" spans="1:85" ht="18.75">
      <c r="A26" s="2">
        <v>11</v>
      </c>
      <c r="B26" s="17" t="s">
        <v>49</v>
      </c>
      <c r="C26" s="19">
        <f t="shared" si="2"/>
        <v>6905.5</v>
      </c>
      <c r="D26" s="19">
        <f t="shared" si="26"/>
        <v>348.90000000000003</v>
      </c>
      <c r="E26" s="19">
        <f t="shared" si="3"/>
        <v>5.0524943885308815</v>
      </c>
      <c r="F26" s="20">
        <f>I26+L26+O26+R26+U26+X26+AA26+AD26+50+36</f>
        <v>2365.6000000000004</v>
      </c>
      <c r="G26" s="20">
        <f>J26+M26+P26+S26+V26+Y26+AB26+AE26+0.3</f>
        <v>60.8</v>
      </c>
      <c r="H26" s="19">
        <f t="shared" si="4"/>
        <v>2.570172472100101</v>
      </c>
      <c r="I26" s="20">
        <v>1192.2</v>
      </c>
      <c r="J26" s="20">
        <v>52.3</v>
      </c>
      <c r="K26" s="19">
        <f t="shared" si="5"/>
        <v>4.386847844321422</v>
      </c>
      <c r="L26" s="20">
        <v>6.4</v>
      </c>
      <c r="M26" s="20">
        <v>0</v>
      </c>
      <c r="N26" s="19">
        <f t="shared" si="6"/>
        <v>0</v>
      </c>
      <c r="O26" s="20">
        <v>78.5</v>
      </c>
      <c r="P26" s="20">
        <v>2.1</v>
      </c>
      <c r="Q26" s="19">
        <f t="shared" si="27"/>
        <v>2.67515923566879</v>
      </c>
      <c r="R26" s="20">
        <v>942.5</v>
      </c>
      <c r="S26" s="20">
        <v>4.6</v>
      </c>
      <c r="T26" s="19">
        <f t="shared" si="7"/>
        <v>0.4880636604774536</v>
      </c>
      <c r="U26" s="20">
        <v>15</v>
      </c>
      <c r="V26" s="20">
        <v>1.5</v>
      </c>
      <c r="W26" s="19">
        <f t="shared" si="8"/>
        <v>10</v>
      </c>
      <c r="X26" s="20"/>
      <c r="Y26" s="20"/>
      <c r="Z26" s="19" t="e">
        <f t="shared" si="9"/>
        <v>#DIV/0!</v>
      </c>
      <c r="AA26" s="20">
        <v>45</v>
      </c>
      <c r="AB26" s="20">
        <v>0</v>
      </c>
      <c r="AC26" s="19">
        <f t="shared" si="10"/>
        <v>0</v>
      </c>
      <c r="AD26" s="20"/>
      <c r="AE26" s="20"/>
      <c r="AF26" s="19" t="e">
        <f t="shared" si="11"/>
        <v>#DIV/0!</v>
      </c>
      <c r="AG26" s="20">
        <v>4528.5</v>
      </c>
      <c r="AH26" s="20">
        <v>288.1</v>
      </c>
      <c r="AI26" s="19">
        <f>AH26/AG26*100</f>
        <v>6.361929998895882</v>
      </c>
      <c r="AJ26" s="19">
        <v>3164.3</v>
      </c>
      <c r="AK26" s="19">
        <v>274.1</v>
      </c>
      <c r="AL26" s="19">
        <f t="shared" si="13"/>
        <v>8.662263375786114</v>
      </c>
      <c r="AM26" s="19">
        <v>168.1</v>
      </c>
      <c r="AN26" s="19">
        <v>14</v>
      </c>
      <c r="AO26" s="19">
        <f t="shared" si="14"/>
        <v>8.328375966686497</v>
      </c>
      <c r="AP26" s="20">
        <v>0</v>
      </c>
      <c r="AQ26" s="20">
        <v>0</v>
      </c>
      <c r="AR26" s="19" t="e">
        <f t="shared" si="15"/>
        <v>#DIV/0!</v>
      </c>
      <c r="AS26" s="20">
        <v>11.4</v>
      </c>
      <c r="AT26" s="20">
        <v>0</v>
      </c>
      <c r="AU26" s="19">
        <f t="shared" si="16"/>
        <v>0</v>
      </c>
      <c r="AV26" s="20">
        <v>7004.5</v>
      </c>
      <c r="AW26" s="20">
        <v>37</v>
      </c>
      <c r="AX26" s="19">
        <f t="shared" si="0"/>
        <v>0.5282318509529588</v>
      </c>
      <c r="AY26" s="20">
        <v>1138.6</v>
      </c>
      <c r="AZ26" s="20">
        <v>17</v>
      </c>
      <c r="BA26" s="19">
        <f t="shared" si="17"/>
        <v>1.4930616546636222</v>
      </c>
      <c r="BB26" s="19">
        <v>1120.6</v>
      </c>
      <c r="BC26" s="20">
        <v>17</v>
      </c>
      <c r="BD26" s="19">
        <f t="shared" si="18"/>
        <v>1.5170444404783152</v>
      </c>
      <c r="BE26" s="20">
        <v>0</v>
      </c>
      <c r="BF26" s="20">
        <v>0</v>
      </c>
      <c r="BG26" s="19" t="e">
        <f t="shared" si="19"/>
        <v>#DIV/0!</v>
      </c>
      <c r="BH26" s="20">
        <v>2850.1</v>
      </c>
      <c r="BI26" s="20">
        <v>0</v>
      </c>
      <c r="BJ26" s="19">
        <f t="shared" si="20"/>
        <v>0</v>
      </c>
      <c r="BK26" s="20">
        <v>2570.7</v>
      </c>
      <c r="BL26" s="20">
        <v>16</v>
      </c>
      <c r="BM26" s="19">
        <f t="shared" si="21"/>
        <v>0.6223985684832926</v>
      </c>
      <c r="BN26" s="21">
        <v>1675.9</v>
      </c>
      <c r="BO26" s="21">
        <v>16</v>
      </c>
      <c r="BP26" s="19">
        <f t="shared" si="22"/>
        <v>0.9547109016051077</v>
      </c>
      <c r="BQ26" s="21">
        <v>194.6</v>
      </c>
      <c r="BR26" s="21">
        <v>0</v>
      </c>
      <c r="BS26" s="19">
        <f t="shared" si="23"/>
        <v>0</v>
      </c>
      <c r="BT26" s="20">
        <v>0</v>
      </c>
      <c r="BU26" s="21">
        <v>0</v>
      </c>
      <c r="BV26" s="19" t="e">
        <f t="shared" si="24"/>
        <v>#DIV/0!</v>
      </c>
      <c r="BW26" s="19">
        <f t="shared" si="1"/>
        <v>-99</v>
      </c>
      <c r="BX26" s="19">
        <f t="shared" si="25"/>
        <v>311.90000000000003</v>
      </c>
      <c r="BY26" s="19"/>
      <c r="BZ26" s="8"/>
      <c r="CA26" s="8"/>
      <c r="CB26" s="8"/>
      <c r="CC26" s="8"/>
      <c r="CD26" s="8"/>
      <c r="CE26" s="8"/>
      <c r="CF26" s="8"/>
      <c r="CG26" s="8"/>
    </row>
    <row r="27" spans="1:85" ht="18.75">
      <c r="A27" s="2">
        <v>12</v>
      </c>
      <c r="B27" s="17" t="s">
        <v>50</v>
      </c>
      <c r="C27" s="19">
        <f t="shared" si="2"/>
        <v>2882.6</v>
      </c>
      <c r="D27" s="19">
        <f t="shared" si="26"/>
        <v>178.9</v>
      </c>
      <c r="E27" s="19">
        <f t="shared" si="3"/>
        <v>6.20620273364324</v>
      </c>
      <c r="F27" s="20">
        <f>I27+L27+O27+R27+U27+X27+AA27+AD27+4+20</f>
        <v>447.1</v>
      </c>
      <c r="G27" s="20">
        <f>J27+M27+P27+S27+V27+Y27+AB27+AE27+0.2</f>
        <v>2.8000000000000003</v>
      </c>
      <c r="H27" s="19">
        <f t="shared" si="4"/>
        <v>0.62625810780586</v>
      </c>
      <c r="I27" s="20">
        <v>88.7</v>
      </c>
      <c r="J27" s="20">
        <v>1.1</v>
      </c>
      <c r="K27" s="19">
        <f t="shared" si="5"/>
        <v>1.2401352874859077</v>
      </c>
      <c r="L27" s="20">
        <v>2</v>
      </c>
      <c r="M27" s="20">
        <v>0</v>
      </c>
      <c r="N27" s="19">
        <f t="shared" si="6"/>
        <v>0</v>
      </c>
      <c r="O27" s="20">
        <v>48.5</v>
      </c>
      <c r="P27" s="20">
        <v>0.9</v>
      </c>
      <c r="Q27" s="19">
        <f t="shared" si="27"/>
        <v>1.8556701030927836</v>
      </c>
      <c r="R27" s="20">
        <v>234.9</v>
      </c>
      <c r="S27" s="20">
        <v>0.6</v>
      </c>
      <c r="T27" s="19">
        <f t="shared" si="7"/>
        <v>0.25542784163473814</v>
      </c>
      <c r="U27" s="20">
        <v>35</v>
      </c>
      <c r="V27" s="20">
        <v>0</v>
      </c>
      <c r="W27" s="19">
        <f t="shared" si="8"/>
        <v>0</v>
      </c>
      <c r="X27" s="20"/>
      <c r="Y27" s="20"/>
      <c r="Z27" s="19" t="e">
        <f t="shared" si="9"/>
        <v>#DIV/0!</v>
      </c>
      <c r="AA27" s="20">
        <v>14</v>
      </c>
      <c r="AB27" s="20">
        <v>0</v>
      </c>
      <c r="AC27" s="19">
        <f t="shared" si="10"/>
        <v>0</v>
      </c>
      <c r="AD27" s="20"/>
      <c r="AE27" s="20"/>
      <c r="AF27" s="19" t="e">
        <f t="shared" si="11"/>
        <v>#DIV/0!</v>
      </c>
      <c r="AG27" s="20">
        <v>2432.4</v>
      </c>
      <c r="AH27" s="20">
        <v>176.1</v>
      </c>
      <c r="AI27" s="19">
        <f t="shared" si="12"/>
        <v>7.239763196842625</v>
      </c>
      <c r="AJ27" s="19">
        <v>1179.6</v>
      </c>
      <c r="AK27" s="19">
        <v>102.2</v>
      </c>
      <c r="AL27" s="19">
        <f t="shared" si="13"/>
        <v>8.663953882672093</v>
      </c>
      <c r="AM27" s="19">
        <v>887.1</v>
      </c>
      <c r="AN27" s="19">
        <v>73.9</v>
      </c>
      <c r="AO27" s="19">
        <f t="shared" si="14"/>
        <v>8.330515161763048</v>
      </c>
      <c r="AP27" s="20">
        <v>0</v>
      </c>
      <c r="AQ27" s="20">
        <v>0</v>
      </c>
      <c r="AR27" s="19" t="e">
        <f t="shared" si="15"/>
        <v>#DIV/0!</v>
      </c>
      <c r="AS27" s="20">
        <v>3.1</v>
      </c>
      <c r="AT27" s="20">
        <v>0</v>
      </c>
      <c r="AU27" s="19">
        <f t="shared" si="16"/>
        <v>0</v>
      </c>
      <c r="AV27" s="20">
        <v>2904.6</v>
      </c>
      <c r="AW27" s="20">
        <v>23.5</v>
      </c>
      <c r="AX27" s="19">
        <f t="shared" si="0"/>
        <v>0.8090614886731393</v>
      </c>
      <c r="AY27" s="20">
        <v>657.5</v>
      </c>
      <c r="AZ27" s="20">
        <v>12.5</v>
      </c>
      <c r="BA27" s="19">
        <f t="shared" si="17"/>
        <v>1.9011406844106464</v>
      </c>
      <c r="BB27" s="19">
        <v>649.5</v>
      </c>
      <c r="BC27" s="20">
        <v>12.5</v>
      </c>
      <c r="BD27" s="19">
        <f t="shared" si="18"/>
        <v>1.924557351809084</v>
      </c>
      <c r="BE27" s="20">
        <v>68.2</v>
      </c>
      <c r="BF27" s="20">
        <v>0</v>
      </c>
      <c r="BG27" s="19">
        <f t="shared" si="19"/>
        <v>0</v>
      </c>
      <c r="BH27" s="20">
        <v>781</v>
      </c>
      <c r="BI27" s="20">
        <v>0</v>
      </c>
      <c r="BJ27" s="19">
        <f t="shared" si="20"/>
        <v>0</v>
      </c>
      <c r="BK27" s="20">
        <v>1336.3</v>
      </c>
      <c r="BL27" s="20">
        <v>11</v>
      </c>
      <c r="BM27" s="19">
        <f t="shared" si="21"/>
        <v>0.8231684501983089</v>
      </c>
      <c r="BN27" s="21">
        <v>634.4</v>
      </c>
      <c r="BO27" s="21">
        <v>11</v>
      </c>
      <c r="BP27" s="19">
        <f t="shared" si="22"/>
        <v>1.733921815889029</v>
      </c>
      <c r="BQ27" s="21">
        <v>429.2</v>
      </c>
      <c r="BR27" s="21">
        <v>0</v>
      </c>
      <c r="BS27" s="19">
        <f t="shared" si="23"/>
        <v>0</v>
      </c>
      <c r="BT27" s="20">
        <v>0</v>
      </c>
      <c r="BU27" s="21">
        <v>0</v>
      </c>
      <c r="BV27" s="19" t="e">
        <f t="shared" si="24"/>
        <v>#DIV/0!</v>
      </c>
      <c r="BW27" s="19">
        <f t="shared" si="1"/>
        <v>-22</v>
      </c>
      <c r="BX27" s="19">
        <f t="shared" si="25"/>
        <v>155.4</v>
      </c>
      <c r="BY27" s="19"/>
      <c r="BZ27" s="8"/>
      <c r="CA27" s="8"/>
      <c r="CB27" s="8"/>
      <c r="CC27" s="8"/>
      <c r="CD27" s="8"/>
      <c r="CE27" s="8"/>
      <c r="CF27" s="8"/>
      <c r="CG27" s="8"/>
    </row>
    <row r="28" spans="1:85" ht="18.75">
      <c r="A28" s="2">
        <v>13</v>
      </c>
      <c r="B28" s="17" t="s">
        <v>51</v>
      </c>
      <c r="C28" s="19">
        <f t="shared" si="2"/>
        <v>3613.5</v>
      </c>
      <c r="D28" s="19">
        <f t="shared" si="26"/>
        <v>218.20000000000002</v>
      </c>
      <c r="E28" s="19">
        <f t="shared" si="3"/>
        <v>6.038466860384669</v>
      </c>
      <c r="F28" s="20">
        <f>I28+L28+O28+R28+U28+X28+AA28+AD28+4.5+20</f>
        <v>454.80000000000007</v>
      </c>
      <c r="G28" s="20">
        <f>J28+M28+P28+S28+V28+Y28+AB28+AE28</f>
        <v>4.800000000000001</v>
      </c>
      <c r="H28" s="19">
        <f t="shared" si="4"/>
        <v>1.0554089709762533</v>
      </c>
      <c r="I28" s="20">
        <v>106.9</v>
      </c>
      <c r="J28" s="20">
        <v>0.9</v>
      </c>
      <c r="K28" s="19">
        <f t="shared" si="5"/>
        <v>0.8419083255378857</v>
      </c>
      <c r="L28" s="20">
        <v>0</v>
      </c>
      <c r="M28" s="20">
        <v>0</v>
      </c>
      <c r="N28" s="19" t="e">
        <f t="shared" si="6"/>
        <v>#DIV/0!</v>
      </c>
      <c r="O28" s="20">
        <v>70.7</v>
      </c>
      <c r="P28" s="20">
        <v>0.5</v>
      </c>
      <c r="Q28" s="19">
        <f t="shared" si="27"/>
        <v>0.7072135785007072</v>
      </c>
      <c r="R28" s="20">
        <v>240.6</v>
      </c>
      <c r="S28" s="20">
        <v>3</v>
      </c>
      <c r="T28" s="19">
        <f t="shared" si="7"/>
        <v>1.2468827930174564</v>
      </c>
      <c r="U28" s="20">
        <v>7</v>
      </c>
      <c r="V28" s="20">
        <v>0.4</v>
      </c>
      <c r="W28" s="19">
        <f t="shared" si="8"/>
        <v>5.714285714285714</v>
      </c>
      <c r="X28" s="20"/>
      <c r="Y28" s="20"/>
      <c r="Z28" s="19" t="e">
        <f t="shared" si="9"/>
        <v>#DIV/0!</v>
      </c>
      <c r="AA28" s="20">
        <v>5.1</v>
      </c>
      <c r="AB28" s="20">
        <v>0</v>
      </c>
      <c r="AC28" s="19">
        <f t="shared" si="10"/>
        <v>0</v>
      </c>
      <c r="AD28" s="20"/>
      <c r="AE28" s="20"/>
      <c r="AF28" s="19" t="e">
        <f t="shared" si="11"/>
        <v>#DIV/0!</v>
      </c>
      <c r="AG28" s="20">
        <v>3156.6</v>
      </c>
      <c r="AH28" s="20">
        <v>213.4</v>
      </c>
      <c r="AI28" s="19">
        <f t="shared" si="12"/>
        <v>6.760438446429704</v>
      </c>
      <c r="AJ28" s="19">
        <v>2463.6</v>
      </c>
      <c r="AK28" s="19">
        <v>213.4</v>
      </c>
      <c r="AL28" s="19">
        <f t="shared" si="13"/>
        <v>8.66212047410294</v>
      </c>
      <c r="AM28" s="19">
        <v>0</v>
      </c>
      <c r="AN28" s="19">
        <v>0</v>
      </c>
      <c r="AO28" s="19" t="e">
        <f t="shared" si="14"/>
        <v>#DIV/0!</v>
      </c>
      <c r="AP28" s="20">
        <v>0</v>
      </c>
      <c r="AQ28" s="20">
        <v>0</v>
      </c>
      <c r="AR28" s="19" t="e">
        <f t="shared" si="15"/>
        <v>#DIV/0!</v>
      </c>
      <c r="AS28" s="20">
        <v>2.1</v>
      </c>
      <c r="AT28" s="20">
        <v>0</v>
      </c>
      <c r="AU28" s="19">
        <f t="shared" si="16"/>
        <v>0</v>
      </c>
      <c r="AV28" s="20">
        <v>3622.7</v>
      </c>
      <c r="AW28" s="20">
        <v>35</v>
      </c>
      <c r="AX28" s="19">
        <f t="shared" si="0"/>
        <v>0.9661302343555911</v>
      </c>
      <c r="AY28" s="20">
        <v>728.2</v>
      </c>
      <c r="AZ28" s="20">
        <v>13</v>
      </c>
      <c r="BA28" s="19">
        <f t="shared" si="17"/>
        <v>1.785223839604504</v>
      </c>
      <c r="BB28" s="19">
        <v>718.9</v>
      </c>
      <c r="BC28" s="20">
        <v>13</v>
      </c>
      <c r="BD28" s="19">
        <f t="shared" si="18"/>
        <v>1.8083182640144666</v>
      </c>
      <c r="BE28" s="20">
        <v>125.9</v>
      </c>
      <c r="BF28" s="20">
        <v>0</v>
      </c>
      <c r="BG28" s="19">
        <f t="shared" si="19"/>
        <v>0</v>
      </c>
      <c r="BH28" s="20">
        <v>974.9</v>
      </c>
      <c r="BI28" s="20">
        <v>0</v>
      </c>
      <c r="BJ28" s="19">
        <f t="shared" si="20"/>
        <v>0</v>
      </c>
      <c r="BK28" s="20">
        <v>1652</v>
      </c>
      <c r="BL28" s="20">
        <v>22</v>
      </c>
      <c r="BM28" s="19">
        <f t="shared" si="21"/>
        <v>1.331719128329298</v>
      </c>
      <c r="BN28" s="21">
        <v>1211</v>
      </c>
      <c r="BO28" s="21">
        <v>22</v>
      </c>
      <c r="BP28" s="19">
        <f t="shared" si="22"/>
        <v>1.8166804293971925</v>
      </c>
      <c r="BQ28" s="21">
        <v>44.4</v>
      </c>
      <c r="BR28" s="25">
        <v>0</v>
      </c>
      <c r="BS28" s="19">
        <f t="shared" si="23"/>
        <v>0</v>
      </c>
      <c r="BT28" s="20">
        <v>0</v>
      </c>
      <c r="BU28" s="21">
        <v>0</v>
      </c>
      <c r="BV28" s="19" t="e">
        <f t="shared" si="24"/>
        <v>#DIV/0!</v>
      </c>
      <c r="BW28" s="19">
        <f t="shared" si="1"/>
        <v>-9.199999999999818</v>
      </c>
      <c r="BX28" s="19">
        <f t="shared" si="25"/>
        <v>183.20000000000002</v>
      </c>
      <c r="BY28" s="19"/>
      <c r="BZ28" s="8"/>
      <c r="CA28" s="8"/>
      <c r="CB28" s="8"/>
      <c r="CC28" s="8"/>
      <c r="CD28" s="8"/>
      <c r="CE28" s="8"/>
      <c r="CF28" s="8"/>
      <c r="CG28" s="8"/>
    </row>
    <row r="29" spans="1:85" ht="18.75">
      <c r="A29" s="2">
        <v>14</v>
      </c>
      <c r="B29" s="17" t="s">
        <v>52</v>
      </c>
      <c r="C29" s="19">
        <f t="shared" si="2"/>
        <v>2974.2000000000003</v>
      </c>
      <c r="D29" s="19">
        <f t="shared" si="26"/>
        <v>223.8</v>
      </c>
      <c r="E29" s="19">
        <f t="shared" si="3"/>
        <v>7.524712527738552</v>
      </c>
      <c r="F29" s="20">
        <f>I29+L29+O29+R29+U29+X29+AA29+AD29+4.5+20</f>
        <v>486.5</v>
      </c>
      <c r="G29" s="20">
        <f>J29+M29+P29+S29+V29+Y29+AB29+AE29+45.1</f>
        <v>52.2</v>
      </c>
      <c r="H29" s="19">
        <f t="shared" si="4"/>
        <v>10.729701952723536</v>
      </c>
      <c r="I29" s="20">
        <v>82</v>
      </c>
      <c r="J29" s="20">
        <v>0.7</v>
      </c>
      <c r="K29" s="19">
        <f t="shared" si="5"/>
        <v>0.8536585365853657</v>
      </c>
      <c r="L29" s="20">
        <v>8</v>
      </c>
      <c r="M29" s="20">
        <v>0</v>
      </c>
      <c r="N29" s="19">
        <f t="shared" si="6"/>
        <v>0</v>
      </c>
      <c r="O29" s="20">
        <v>64.5</v>
      </c>
      <c r="P29" s="20">
        <v>0.7</v>
      </c>
      <c r="Q29" s="19">
        <f t="shared" si="27"/>
        <v>1.0852713178294573</v>
      </c>
      <c r="R29" s="20">
        <v>296</v>
      </c>
      <c r="S29" s="20">
        <v>5.7</v>
      </c>
      <c r="T29" s="19">
        <f t="shared" si="7"/>
        <v>1.9256756756756759</v>
      </c>
      <c r="U29" s="20">
        <v>8</v>
      </c>
      <c r="V29" s="20">
        <v>0</v>
      </c>
      <c r="W29" s="19">
        <f t="shared" si="8"/>
        <v>0</v>
      </c>
      <c r="X29" s="20"/>
      <c r="Y29" s="20"/>
      <c r="Z29" s="19" t="e">
        <f t="shared" si="9"/>
        <v>#DIV/0!</v>
      </c>
      <c r="AA29" s="20">
        <v>3.5</v>
      </c>
      <c r="AB29" s="20">
        <v>0</v>
      </c>
      <c r="AC29" s="19">
        <f t="shared" si="10"/>
        <v>0</v>
      </c>
      <c r="AD29" s="20"/>
      <c r="AE29" s="20"/>
      <c r="AF29" s="19" t="e">
        <f t="shared" si="11"/>
        <v>#DIV/0!</v>
      </c>
      <c r="AG29" s="20">
        <v>2483.3</v>
      </c>
      <c r="AH29" s="20">
        <v>171.6</v>
      </c>
      <c r="AI29" s="19">
        <f t="shared" si="12"/>
        <v>6.91015986791769</v>
      </c>
      <c r="AJ29" s="19">
        <v>1815.2</v>
      </c>
      <c r="AK29" s="19">
        <v>157.3</v>
      </c>
      <c r="AL29" s="19">
        <f t="shared" si="13"/>
        <v>8.66571176729837</v>
      </c>
      <c r="AM29" s="19">
        <v>172.4</v>
      </c>
      <c r="AN29" s="19">
        <v>14.4</v>
      </c>
      <c r="AO29" s="19">
        <f t="shared" si="14"/>
        <v>8.352668213457076</v>
      </c>
      <c r="AP29" s="20">
        <v>0</v>
      </c>
      <c r="AQ29" s="20">
        <v>0</v>
      </c>
      <c r="AR29" s="19" t="e">
        <f t="shared" si="15"/>
        <v>#DIV/0!</v>
      </c>
      <c r="AS29" s="20">
        <v>4.4</v>
      </c>
      <c r="AT29" s="20">
        <v>0</v>
      </c>
      <c r="AU29" s="19">
        <f t="shared" si="16"/>
        <v>0</v>
      </c>
      <c r="AV29" s="20">
        <v>2998.2</v>
      </c>
      <c r="AW29" s="20">
        <v>18.5</v>
      </c>
      <c r="AX29" s="19">
        <f t="shared" si="0"/>
        <v>0.6170368887999467</v>
      </c>
      <c r="AY29" s="20">
        <v>674.8</v>
      </c>
      <c r="AZ29" s="20">
        <v>9</v>
      </c>
      <c r="BA29" s="19">
        <f t="shared" si="17"/>
        <v>1.3337285121517488</v>
      </c>
      <c r="BB29" s="19">
        <v>666.8</v>
      </c>
      <c r="BC29" s="20">
        <v>9</v>
      </c>
      <c r="BD29" s="19">
        <f t="shared" si="18"/>
        <v>1.349730053989202</v>
      </c>
      <c r="BE29" s="20">
        <v>51.6</v>
      </c>
      <c r="BF29" s="20">
        <v>0</v>
      </c>
      <c r="BG29" s="19">
        <f t="shared" si="19"/>
        <v>0</v>
      </c>
      <c r="BH29" s="20">
        <v>770.2</v>
      </c>
      <c r="BI29" s="20">
        <v>0</v>
      </c>
      <c r="BJ29" s="19">
        <f t="shared" si="20"/>
        <v>0</v>
      </c>
      <c r="BK29" s="20">
        <v>1439</v>
      </c>
      <c r="BL29" s="20">
        <v>9.5</v>
      </c>
      <c r="BM29" s="19">
        <f t="shared" si="21"/>
        <v>0.660180681028492</v>
      </c>
      <c r="BN29" s="21">
        <v>992.2</v>
      </c>
      <c r="BO29" s="21">
        <v>9.5</v>
      </c>
      <c r="BP29" s="19">
        <f t="shared" si="22"/>
        <v>0.9574682523684741</v>
      </c>
      <c r="BQ29" s="21">
        <v>60.8</v>
      </c>
      <c r="BR29" s="21">
        <v>0</v>
      </c>
      <c r="BS29" s="19">
        <f t="shared" si="23"/>
        <v>0</v>
      </c>
      <c r="BT29" s="20">
        <v>0</v>
      </c>
      <c r="BU29" s="21">
        <v>0</v>
      </c>
      <c r="BV29" s="19" t="e">
        <f t="shared" si="24"/>
        <v>#DIV/0!</v>
      </c>
      <c r="BW29" s="19">
        <f t="shared" si="1"/>
        <v>-23.999999999999545</v>
      </c>
      <c r="BX29" s="19">
        <f t="shared" si="25"/>
        <v>205.3</v>
      </c>
      <c r="BY29" s="19"/>
      <c r="BZ29" s="8"/>
      <c r="CA29" s="8"/>
      <c r="CB29" s="8"/>
      <c r="CC29" s="8"/>
      <c r="CD29" s="8"/>
      <c r="CE29" s="8"/>
      <c r="CF29" s="8"/>
      <c r="CG29" s="8"/>
    </row>
    <row r="30" spans="1:85" ht="18.75">
      <c r="A30" s="2">
        <v>15</v>
      </c>
      <c r="B30" s="17" t="s">
        <v>53</v>
      </c>
      <c r="C30" s="19">
        <f t="shared" si="2"/>
        <v>2525.1000000000004</v>
      </c>
      <c r="D30" s="19">
        <f t="shared" si="26"/>
        <v>148.10000000000002</v>
      </c>
      <c r="E30" s="19">
        <f t="shared" si="3"/>
        <v>5.865114252900875</v>
      </c>
      <c r="F30" s="20">
        <f>I30+L30+O30+R30+U30+X30+AA30+AD30+20+4</f>
        <v>498.1</v>
      </c>
      <c r="G30" s="20">
        <f>J30+M30+P30+S30+V30+Y30+AB30+AE30+0.9</f>
        <v>7.3</v>
      </c>
      <c r="H30" s="19">
        <f t="shared" si="4"/>
        <v>1.465569162818711</v>
      </c>
      <c r="I30" s="20">
        <v>157.3</v>
      </c>
      <c r="J30" s="20">
        <v>0.1</v>
      </c>
      <c r="K30" s="19">
        <f t="shared" si="5"/>
        <v>0.06357279084551812</v>
      </c>
      <c r="L30" s="20">
        <v>14</v>
      </c>
      <c r="M30" s="20">
        <v>0</v>
      </c>
      <c r="N30" s="19">
        <f t="shared" si="6"/>
        <v>0</v>
      </c>
      <c r="O30" s="20">
        <v>41.4</v>
      </c>
      <c r="P30" s="20">
        <v>1.6</v>
      </c>
      <c r="Q30" s="19">
        <f t="shared" si="27"/>
        <v>3.8647342995169085</v>
      </c>
      <c r="R30" s="20">
        <v>232.9</v>
      </c>
      <c r="S30" s="20">
        <v>4.6</v>
      </c>
      <c r="T30" s="19">
        <f t="shared" si="7"/>
        <v>1.9750966079862602</v>
      </c>
      <c r="U30" s="20">
        <v>25</v>
      </c>
      <c r="V30" s="20">
        <v>0.1</v>
      </c>
      <c r="W30" s="19">
        <f t="shared" si="8"/>
        <v>0.4</v>
      </c>
      <c r="X30" s="20"/>
      <c r="Y30" s="20"/>
      <c r="Z30" s="19" t="e">
        <f t="shared" si="9"/>
        <v>#DIV/0!</v>
      </c>
      <c r="AA30" s="20">
        <v>3.5</v>
      </c>
      <c r="AB30" s="20">
        <v>0</v>
      </c>
      <c r="AC30" s="19">
        <f t="shared" si="10"/>
        <v>0</v>
      </c>
      <c r="AD30" s="20"/>
      <c r="AE30" s="20"/>
      <c r="AF30" s="19" t="e">
        <f t="shared" si="11"/>
        <v>#DIV/0!</v>
      </c>
      <c r="AG30" s="20">
        <v>2021.7</v>
      </c>
      <c r="AH30" s="20">
        <v>140.8</v>
      </c>
      <c r="AI30" s="19">
        <f t="shared" si="12"/>
        <v>6.964435870801801</v>
      </c>
      <c r="AJ30" s="19">
        <v>1200.9</v>
      </c>
      <c r="AK30" s="19">
        <v>104</v>
      </c>
      <c r="AL30" s="19">
        <f t="shared" si="13"/>
        <v>8.660171538013156</v>
      </c>
      <c r="AM30" s="19">
        <v>441.1</v>
      </c>
      <c r="AN30" s="19">
        <v>36.7</v>
      </c>
      <c r="AO30" s="19">
        <f t="shared" si="14"/>
        <v>8.320108818861936</v>
      </c>
      <c r="AP30" s="20">
        <v>0</v>
      </c>
      <c r="AQ30" s="20">
        <v>0</v>
      </c>
      <c r="AR30" s="19" t="e">
        <f t="shared" si="15"/>
        <v>#DIV/0!</v>
      </c>
      <c r="AS30" s="20">
        <v>5.3</v>
      </c>
      <c r="AT30" s="23">
        <v>0</v>
      </c>
      <c r="AU30" s="19">
        <f t="shared" si="16"/>
        <v>0</v>
      </c>
      <c r="AV30" s="20">
        <v>2547.1</v>
      </c>
      <c r="AW30" s="20">
        <v>12</v>
      </c>
      <c r="AX30" s="19">
        <f t="shared" si="0"/>
        <v>0.4711240233991599</v>
      </c>
      <c r="AY30" s="20">
        <v>708.2</v>
      </c>
      <c r="AZ30" s="20">
        <v>5.5</v>
      </c>
      <c r="BA30" s="19">
        <f t="shared" si="17"/>
        <v>0.7766167749223383</v>
      </c>
      <c r="BB30" s="19">
        <v>699.7</v>
      </c>
      <c r="BC30" s="20">
        <v>5.5</v>
      </c>
      <c r="BD30" s="19">
        <f t="shared" si="18"/>
        <v>0.7860511647849077</v>
      </c>
      <c r="BE30" s="20">
        <v>109.2</v>
      </c>
      <c r="BF30" s="20">
        <v>0</v>
      </c>
      <c r="BG30" s="19">
        <f t="shared" si="19"/>
        <v>0</v>
      </c>
      <c r="BH30" s="20">
        <v>678.6</v>
      </c>
      <c r="BI30" s="20">
        <v>0</v>
      </c>
      <c r="BJ30" s="19">
        <f t="shared" si="20"/>
        <v>0</v>
      </c>
      <c r="BK30" s="20">
        <v>987</v>
      </c>
      <c r="BL30" s="20">
        <v>6.5</v>
      </c>
      <c r="BM30" s="19">
        <f t="shared" si="21"/>
        <v>0.6585612968591692</v>
      </c>
      <c r="BN30" s="21">
        <v>404.7</v>
      </c>
      <c r="BO30" s="25">
        <v>6.5</v>
      </c>
      <c r="BP30" s="19">
        <f t="shared" si="22"/>
        <v>1.6061279960464543</v>
      </c>
      <c r="BQ30" s="21">
        <v>326</v>
      </c>
      <c r="BR30" s="21">
        <v>0</v>
      </c>
      <c r="BS30" s="19">
        <f t="shared" si="23"/>
        <v>0</v>
      </c>
      <c r="BT30" s="20">
        <v>0</v>
      </c>
      <c r="BU30" s="21">
        <v>0</v>
      </c>
      <c r="BV30" s="19" t="e">
        <f t="shared" si="24"/>
        <v>#DIV/0!</v>
      </c>
      <c r="BW30" s="19">
        <f t="shared" si="1"/>
        <v>-21.999999999999545</v>
      </c>
      <c r="BX30" s="19">
        <f t="shared" si="25"/>
        <v>136.10000000000002</v>
      </c>
      <c r="BY30" s="19"/>
      <c r="BZ30" s="8"/>
      <c r="CA30" s="8"/>
      <c r="CB30" s="8"/>
      <c r="CC30" s="8"/>
      <c r="CD30" s="8"/>
      <c r="CE30" s="8"/>
      <c r="CF30" s="8"/>
      <c r="CG30" s="8"/>
    </row>
    <row r="31" spans="1:85" ht="18.75">
      <c r="A31" s="2">
        <v>16</v>
      </c>
      <c r="B31" s="17" t="s">
        <v>54</v>
      </c>
      <c r="C31" s="19">
        <f t="shared" si="2"/>
        <v>2203</v>
      </c>
      <c r="D31" s="19">
        <f t="shared" si="26"/>
        <v>123.8</v>
      </c>
      <c r="E31" s="19">
        <f t="shared" si="3"/>
        <v>5.619609623241035</v>
      </c>
      <c r="F31" s="20">
        <f>I31+L31+O31+R31+U31+X31+AA31+AD31+4+20</f>
        <v>551.5</v>
      </c>
      <c r="G31" s="20">
        <f>J31+M31+P31+S31+V31+Y31+AB31+AE31+0.2</f>
        <v>9.599999999999998</v>
      </c>
      <c r="H31" s="19">
        <f t="shared" si="4"/>
        <v>1.7407071622846777</v>
      </c>
      <c r="I31" s="20">
        <v>160.7</v>
      </c>
      <c r="J31" s="23">
        <v>5.6</v>
      </c>
      <c r="K31" s="19">
        <f t="shared" si="5"/>
        <v>3.484754200373367</v>
      </c>
      <c r="L31" s="20">
        <v>38</v>
      </c>
      <c r="M31" s="20">
        <v>0</v>
      </c>
      <c r="N31" s="19">
        <f t="shared" si="6"/>
        <v>0</v>
      </c>
      <c r="O31" s="20">
        <v>52.8</v>
      </c>
      <c r="P31" s="20">
        <v>1</v>
      </c>
      <c r="Q31" s="19">
        <f t="shared" si="27"/>
        <v>1.893939393939394</v>
      </c>
      <c r="R31" s="20">
        <v>256.5</v>
      </c>
      <c r="S31" s="20">
        <v>2.8</v>
      </c>
      <c r="T31" s="19">
        <f t="shared" si="7"/>
        <v>1.0916179337231968</v>
      </c>
      <c r="U31" s="20">
        <v>16</v>
      </c>
      <c r="V31" s="20">
        <v>0</v>
      </c>
      <c r="W31" s="19">
        <f t="shared" si="8"/>
        <v>0</v>
      </c>
      <c r="X31" s="20"/>
      <c r="Y31" s="20"/>
      <c r="Z31" s="19" t="e">
        <f t="shared" si="9"/>
        <v>#DIV/0!</v>
      </c>
      <c r="AA31" s="20">
        <v>3.5</v>
      </c>
      <c r="AB31" s="20">
        <v>0</v>
      </c>
      <c r="AC31" s="19">
        <f t="shared" si="10"/>
        <v>0</v>
      </c>
      <c r="AD31" s="20"/>
      <c r="AE31" s="20"/>
      <c r="AF31" s="19" t="e">
        <f t="shared" si="11"/>
        <v>#DIV/0!</v>
      </c>
      <c r="AG31" s="20">
        <v>1648.8</v>
      </c>
      <c r="AH31" s="20">
        <v>114.2</v>
      </c>
      <c r="AI31" s="19">
        <f t="shared" si="12"/>
        <v>6.926249393498302</v>
      </c>
      <c r="AJ31" s="24">
        <v>781</v>
      </c>
      <c r="AK31" s="19">
        <v>67.7</v>
      </c>
      <c r="AL31" s="19">
        <f t="shared" si="13"/>
        <v>8.668373879641486</v>
      </c>
      <c r="AM31" s="19">
        <v>558.8</v>
      </c>
      <c r="AN31" s="19">
        <v>46.5</v>
      </c>
      <c r="AO31" s="19">
        <f t="shared" si="14"/>
        <v>8.321403006442377</v>
      </c>
      <c r="AP31" s="20">
        <v>0</v>
      </c>
      <c r="AQ31" s="20">
        <v>0</v>
      </c>
      <c r="AR31" s="19" t="e">
        <f t="shared" si="15"/>
        <v>#DIV/0!</v>
      </c>
      <c r="AS31" s="20">
        <v>2.7</v>
      </c>
      <c r="AT31" s="20">
        <v>0</v>
      </c>
      <c r="AU31" s="19">
        <f t="shared" si="16"/>
        <v>0</v>
      </c>
      <c r="AV31" s="20">
        <v>2228</v>
      </c>
      <c r="AW31" s="20">
        <v>13.3</v>
      </c>
      <c r="AX31" s="19">
        <f t="shared" si="0"/>
        <v>0.5969479353680431</v>
      </c>
      <c r="AY31" s="20">
        <v>627.1</v>
      </c>
      <c r="AZ31" s="20">
        <v>6.3</v>
      </c>
      <c r="BA31" s="19">
        <f t="shared" si="17"/>
        <v>1.004624461808324</v>
      </c>
      <c r="BB31" s="19">
        <v>619.1</v>
      </c>
      <c r="BC31" s="20">
        <v>6.3</v>
      </c>
      <c r="BD31" s="19">
        <f t="shared" si="18"/>
        <v>1.0176062025520916</v>
      </c>
      <c r="BE31" s="20">
        <v>93.8</v>
      </c>
      <c r="BF31" s="20">
        <v>0</v>
      </c>
      <c r="BG31" s="19">
        <f t="shared" si="19"/>
        <v>0</v>
      </c>
      <c r="BH31" s="20">
        <v>458.9</v>
      </c>
      <c r="BI31" s="20">
        <v>0</v>
      </c>
      <c r="BJ31" s="19">
        <f t="shared" si="20"/>
        <v>0</v>
      </c>
      <c r="BK31" s="20">
        <v>986.4</v>
      </c>
      <c r="BL31" s="20">
        <v>7</v>
      </c>
      <c r="BM31" s="19">
        <f t="shared" si="21"/>
        <v>0.7096512570965126</v>
      </c>
      <c r="BN31" s="21">
        <v>499.3</v>
      </c>
      <c r="BO31" s="21">
        <v>7</v>
      </c>
      <c r="BP31" s="19">
        <f t="shared" si="22"/>
        <v>1.4019627478469858</v>
      </c>
      <c r="BQ31" s="21">
        <v>264</v>
      </c>
      <c r="BR31" s="21">
        <v>0</v>
      </c>
      <c r="BS31" s="19">
        <f t="shared" si="23"/>
        <v>0</v>
      </c>
      <c r="BT31" s="20">
        <v>0</v>
      </c>
      <c r="BU31" s="21">
        <v>0</v>
      </c>
      <c r="BV31" s="19" t="e">
        <f t="shared" si="24"/>
        <v>#DIV/0!</v>
      </c>
      <c r="BW31" s="19">
        <f t="shared" si="1"/>
        <v>-25</v>
      </c>
      <c r="BX31" s="19">
        <f t="shared" si="25"/>
        <v>110.5</v>
      </c>
      <c r="BY31" s="19"/>
      <c r="BZ31" s="8"/>
      <c r="CA31" s="8"/>
      <c r="CB31" s="8"/>
      <c r="CC31" s="8"/>
      <c r="CD31" s="8"/>
      <c r="CE31" s="8"/>
      <c r="CF31" s="8"/>
      <c r="CG31" s="8"/>
    </row>
    <row r="32" spans="1:85" ht="18.75">
      <c r="A32" s="2">
        <v>17</v>
      </c>
      <c r="B32" s="17" t="s">
        <v>55</v>
      </c>
      <c r="C32" s="19">
        <f t="shared" si="2"/>
        <v>3106.6</v>
      </c>
      <c r="D32" s="19">
        <f t="shared" si="26"/>
        <v>209.1</v>
      </c>
      <c r="E32" s="19">
        <f t="shared" si="3"/>
        <v>6.730831133715316</v>
      </c>
      <c r="F32" s="20">
        <f>I32+L32+O32+R32+U32+X32+AA32+AD32+4+20</f>
        <v>535.5</v>
      </c>
      <c r="G32" s="20">
        <f>J32+M32+P32+S32+V32+Y32+AB32+AE32</f>
        <v>34</v>
      </c>
      <c r="H32" s="19">
        <f t="shared" si="4"/>
        <v>6.349206349206349</v>
      </c>
      <c r="I32" s="20">
        <v>136.7</v>
      </c>
      <c r="J32" s="20">
        <v>0.8</v>
      </c>
      <c r="K32" s="19">
        <f t="shared" si="5"/>
        <v>0.5852231163130944</v>
      </c>
      <c r="L32" s="20">
        <v>6</v>
      </c>
      <c r="M32" s="20">
        <v>0</v>
      </c>
      <c r="N32" s="19">
        <f t="shared" si="6"/>
        <v>0</v>
      </c>
      <c r="O32" s="20">
        <v>64.4</v>
      </c>
      <c r="P32" s="20">
        <v>1.2</v>
      </c>
      <c r="Q32" s="19">
        <f t="shared" si="27"/>
        <v>1.8633540372670805</v>
      </c>
      <c r="R32" s="20">
        <v>292.3</v>
      </c>
      <c r="S32" s="20">
        <v>32</v>
      </c>
      <c r="T32" s="19">
        <f t="shared" si="7"/>
        <v>10.94765651727677</v>
      </c>
      <c r="U32" s="20">
        <v>2.1</v>
      </c>
      <c r="V32" s="20">
        <v>0</v>
      </c>
      <c r="W32" s="19">
        <f t="shared" si="8"/>
        <v>0</v>
      </c>
      <c r="X32" s="20"/>
      <c r="Y32" s="20"/>
      <c r="Z32" s="19" t="e">
        <f t="shared" si="9"/>
        <v>#DIV/0!</v>
      </c>
      <c r="AA32" s="20">
        <v>10</v>
      </c>
      <c r="AB32" s="20">
        <v>0</v>
      </c>
      <c r="AC32" s="19">
        <f t="shared" si="10"/>
        <v>0</v>
      </c>
      <c r="AD32" s="20"/>
      <c r="AE32" s="20"/>
      <c r="AF32" s="19" t="e">
        <f t="shared" si="11"/>
        <v>#DIV/0!</v>
      </c>
      <c r="AG32" s="20">
        <v>2565.9</v>
      </c>
      <c r="AH32" s="20">
        <v>175.1</v>
      </c>
      <c r="AI32" s="19">
        <f t="shared" si="12"/>
        <v>6.824116294477571</v>
      </c>
      <c r="AJ32" s="19">
        <v>2021.1</v>
      </c>
      <c r="AK32" s="19">
        <v>175.1</v>
      </c>
      <c r="AL32" s="19">
        <f t="shared" si="13"/>
        <v>8.663599030231063</v>
      </c>
      <c r="AM32" s="19">
        <v>0</v>
      </c>
      <c r="AN32" s="19">
        <v>0</v>
      </c>
      <c r="AO32" s="19" t="e">
        <f t="shared" si="14"/>
        <v>#DIV/0!</v>
      </c>
      <c r="AP32" s="20">
        <v>0</v>
      </c>
      <c r="AQ32" s="20">
        <v>0</v>
      </c>
      <c r="AR32" s="19" t="e">
        <f t="shared" si="15"/>
        <v>#DIV/0!</v>
      </c>
      <c r="AS32" s="20">
        <v>5.2</v>
      </c>
      <c r="AT32" s="20">
        <v>0</v>
      </c>
      <c r="AU32" s="19">
        <f t="shared" si="16"/>
        <v>0</v>
      </c>
      <c r="AV32" s="20">
        <v>3107.8</v>
      </c>
      <c r="AW32" s="20">
        <v>24</v>
      </c>
      <c r="AX32" s="19">
        <f t="shared" si="0"/>
        <v>0.7722504665679901</v>
      </c>
      <c r="AY32" s="20">
        <v>650.6</v>
      </c>
      <c r="AZ32" s="20">
        <v>9</v>
      </c>
      <c r="BA32" s="19">
        <f t="shared" si="17"/>
        <v>1.3833384568090994</v>
      </c>
      <c r="BB32" s="19">
        <v>642.1</v>
      </c>
      <c r="BC32" s="20">
        <v>9</v>
      </c>
      <c r="BD32" s="19">
        <f t="shared" si="18"/>
        <v>1.4016508332035507</v>
      </c>
      <c r="BE32" s="20">
        <v>135.4</v>
      </c>
      <c r="BF32" s="20">
        <v>0</v>
      </c>
      <c r="BG32" s="19">
        <f t="shared" si="19"/>
        <v>0</v>
      </c>
      <c r="BH32" s="20">
        <v>833.7</v>
      </c>
      <c r="BI32" s="20">
        <v>0</v>
      </c>
      <c r="BJ32" s="19">
        <f t="shared" si="20"/>
        <v>0</v>
      </c>
      <c r="BK32" s="20">
        <v>1424.5</v>
      </c>
      <c r="BL32" s="20">
        <v>15</v>
      </c>
      <c r="BM32" s="19">
        <f t="shared" si="21"/>
        <v>1.053001053001053</v>
      </c>
      <c r="BN32" s="21">
        <v>851.8</v>
      </c>
      <c r="BO32" s="21">
        <v>15</v>
      </c>
      <c r="BP32" s="19">
        <f t="shared" si="22"/>
        <v>1.760976755106833</v>
      </c>
      <c r="BQ32" s="21">
        <v>226.1</v>
      </c>
      <c r="BR32" s="21">
        <v>0</v>
      </c>
      <c r="BS32" s="19">
        <f t="shared" si="23"/>
        <v>0</v>
      </c>
      <c r="BT32" s="20">
        <v>0</v>
      </c>
      <c r="BU32" s="21">
        <v>0</v>
      </c>
      <c r="BV32" s="19" t="e">
        <f t="shared" si="24"/>
        <v>#DIV/0!</v>
      </c>
      <c r="BW32" s="19">
        <f t="shared" si="1"/>
        <v>-1.2000000000002728</v>
      </c>
      <c r="BX32" s="19">
        <f t="shared" si="25"/>
        <v>185.1</v>
      </c>
      <c r="BY32" s="19"/>
      <c r="BZ32" s="8"/>
      <c r="CA32" s="8"/>
      <c r="CB32" s="8"/>
      <c r="CC32" s="8"/>
      <c r="CD32" s="8"/>
      <c r="CE32" s="8"/>
      <c r="CF32" s="8"/>
      <c r="CG32" s="8"/>
    </row>
    <row r="33" spans="1:85" ht="18.75">
      <c r="A33" s="2">
        <v>18</v>
      </c>
      <c r="B33" s="17" t="s">
        <v>56</v>
      </c>
      <c r="C33" s="19">
        <f t="shared" si="2"/>
        <v>2463.2000000000003</v>
      </c>
      <c r="D33" s="19">
        <f t="shared" si="26"/>
        <v>141.89999999999998</v>
      </c>
      <c r="E33" s="19">
        <f t="shared" si="3"/>
        <v>5.760798960701525</v>
      </c>
      <c r="F33" s="20">
        <f>I33+L33+O33+R33+U33+X33+AA33+AD33+4+20</f>
        <v>445.5</v>
      </c>
      <c r="G33" s="20">
        <f>J33+M33+P33+S33+V33+Y33+AB33+AE33</f>
        <v>4.2</v>
      </c>
      <c r="H33" s="19">
        <f t="shared" si="4"/>
        <v>0.9427609427609429</v>
      </c>
      <c r="I33" s="20">
        <v>78.8</v>
      </c>
      <c r="J33" s="23">
        <v>0.4</v>
      </c>
      <c r="K33" s="19">
        <f t="shared" si="5"/>
        <v>0.5076142131979696</v>
      </c>
      <c r="L33" s="20">
        <v>0</v>
      </c>
      <c r="M33" s="20">
        <v>0</v>
      </c>
      <c r="N33" s="19" t="e">
        <f t="shared" si="6"/>
        <v>#DIV/0!</v>
      </c>
      <c r="O33" s="20">
        <v>46.3</v>
      </c>
      <c r="P33" s="20">
        <v>0.6</v>
      </c>
      <c r="Q33" s="19">
        <f t="shared" si="27"/>
        <v>1.2958963282937366</v>
      </c>
      <c r="R33" s="20">
        <v>290.8</v>
      </c>
      <c r="S33" s="20">
        <v>3.2</v>
      </c>
      <c r="T33" s="19">
        <f t="shared" si="7"/>
        <v>1.1004126547455295</v>
      </c>
      <c r="U33" s="20">
        <v>2.1</v>
      </c>
      <c r="V33" s="20">
        <v>0</v>
      </c>
      <c r="W33" s="19">
        <f t="shared" si="8"/>
        <v>0</v>
      </c>
      <c r="X33" s="20"/>
      <c r="Y33" s="20"/>
      <c r="Z33" s="19" t="e">
        <f t="shared" si="9"/>
        <v>#DIV/0!</v>
      </c>
      <c r="AA33" s="20">
        <v>3.5</v>
      </c>
      <c r="AB33" s="20">
        <v>0</v>
      </c>
      <c r="AC33" s="19">
        <f t="shared" si="10"/>
        <v>0</v>
      </c>
      <c r="AD33" s="20"/>
      <c r="AE33" s="20"/>
      <c r="AF33" s="19" t="e">
        <f t="shared" si="11"/>
        <v>#DIV/0!</v>
      </c>
      <c r="AG33" s="20">
        <v>2014.3</v>
      </c>
      <c r="AH33" s="20">
        <v>137.7</v>
      </c>
      <c r="AI33" s="19">
        <f t="shared" si="12"/>
        <v>6.836121729633122</v>
      </c>
      <c r="AJ33" s="19">
        <v>1472.2</v>
      </c>
      <c r="AK33" s="24">
        <v>127.5</v>
      </c>
      <c r="AL33" s="19">
        <f t="shared" si="13"/>
        <v>8.660508083140877</v>
      </c>
      <c r="AM33" s="19">
        <v>120.4</v>
      </c>
      <c r="AN33" s="19">
        <v>10.1</v>
      </c>
      <c r="AO33" s="19">
        <f t="shared" si="14"/>
        <v>8.388704318936876</v>
      </c>
      <c r="AP33" s="20">
        <v>0</v>
      </c>
      <c r="AQ33" s="20">
        <v>0</v>
      </c>
      <c r="AR33" s="19" t="e">
        <f t="shared" si="15"/>
        <v>#DIV/0!</v>
      </c>
      <c r="AS33" s="20">
        <v>3.4</v>
      </c>
      <c r="AT33" s="20">
        <v>0</v>
      </c>
      <c r="AU33" s="19">
        <f t="shared" si="16"/>
        <v>0</v>
      </c>
      <c r="AV33" s="20">
        <v>2484.2</v>
      </c>
      <c r="AW33" s="20">
        <v>18.9</v>
      </c>
      <c r="AX33" s="19">
        <f aca="true" t="shared" si="28" ref="AX33:AX39">AW33/AV33*100</f>
        <v>0.7608083085097819</v>
      </c>
      <c r="AY33" s="20">
        <v>677.8</v>
      </c>
      <c r="AZ33" s="20">
        <v>9.3</v>
      </c>
      <c r="BA33" s="19">
        <f t="shared" si="17"/>
        <v>1.3720861611094721</v>
      </c>
      <c r="BB33" s="19">
        <v>667.8</v>
      </c>
      <c r="BC33" s="20">
        <v>9.3</v>
      </c>
      <c r="BD33" s="19">
        <f t="shared" si="18"/>
        <v>1.3926325247079965</v>
      </c>
      <c r="BE33" s="20">
        <v>42.7</v>
      </c>
      <c r="BF33" s="20">
        <v>0</v>
      </c>
      <c r="BG33" s="19">
        <f t="shared" si="19"/>
        <v>0</v>
      </c>
      <c r="BH33" s="20">
        <v>665.9</v>
      </c>
      <c r="BI33" s="20">
        <v>0</v>
      </c>
      <c r="BJ33" s="19">
        <f t="shared" si="20"/>
        <v>0</v>
      </c>
      <c r="BK33" s="20">
        <v>1036.4</v>
      </c>
      <c r="BL33" s="20">
        <v>9.6</v>
      </c>
      <c r="BM33" s="19">
        <f t="shared" si="21"/>
        <v>0.9262832883056734</v>
      </c>
      <c r="BN33" s="21">
        <v>734.5</v>
      </c>
      <c r="BO33" s="21">
        <v>9.6</v>
      </c>
      <c r="BP33" s="19">
        <f t="shared" si="22"/>
        <v>1.3070115724982982</v>
      </c>
      <c r="BQ33" s="21">
        <v>31</v>
      </c>
      <c r="BR33" s="25">
        <v>0</v>
      </c>
      <c r="BS33" s="19">
        <f t="shared" si="23"/>
        <v>0</v>
      </c>
      <c r="BT33" s="20">
        <v>0</v>
      </c>
      <c r="BU33" s="21">
        <v>0</v>
      </c>
      <c r="BV33" s="19" t="e">
        <f t="shared" si="24"/>
        <v>#DIV/0!</v>
      </c>
      <c r="BW33" s="19">
        <f t="shared" si="1"/>
        <v>-20.999999999999545</v>
      </c>
      <c r="BX33" s="19">
        <f t="shared" si="25"/>
        <v>122.99999999999997</v>
      </c>
      <c r="BY33" s="19"/>
      <c r="BZ33" s="8"/>
      <c r="CA33" s="8"/>
      <c r="CB33" s="8"/>
      <c r="CC33" s="8"/>
      <c r="CD33" s="8"/>
      <c r="CE33" s="8"/>
      <c r="CF33" s="8"/>
      <c r="CG33" s="8"/>
    </row>
    <row r="34" spans="1:85" ht="18.75">
      <c r="A34" s="2">
        <v>19</v>
      </c>
      <c r="B34" s="17" t="s">
        <v>57</v>
      </c>
      <c r="C34" s="19">
        <f t="shared" si="2"/>
        <v>3672.2999999999997</v>
      </c>
      <c r="D34" s="19">
        <f t="shared" si="26"/>
        <v>195</v>
      </c>
      <c r="E34" s="19">
        <f t="shared" si="3"/>
        <v>5.310023690874929</v>
      </c>
      <c r="F34" s="20">
        <f>I34+L34+O34+R34+U34+X34+AA34+AD34+4.5+20</f>
        <v>848.1</v>
      </c>
      <c r="G34" s="20">
        <f>J34+M34+P34+S34+V34+Y34+AB34+AE34+0.6</f>
        <v>10.299999999999999</v>
      </c>
      <c r="H34" s="19">
        <f t="shared" si="4"/>
        <v>1.2144794245961559</v>
      </c>
      <c r="I34" s="20">
        <v>262.8</v>
      </c>
      <c r="J34" s="20">
        <v>0.7</v>
      </c>
      <c r="K34" s="19">
        <f t="shared" si="5"/>
        <v>0.2663622526636225</v>
      </c>
      <c r="L34" s="20">
        <v>1</v>
      </c>
      <c r="M34" s="20">
        <v>0</v>
      </c>
      <c r="N34" s="19">
        <f t="shared" si="6"/>
        <v>0</v>
      </c>
      <c r="O34" s="20">
        <v>75.4</v>
      </c>
      <c r="P34" s="20">
        <v>0.5</v>
      </c>
      <c r="Q34" s="19">
        <f t="shared" si="27"/>
        <v>0.663129973474801</v>
      </c>
      <c r="R34" s="20">
        <v>449.3</v>
      </c>
      <c r="S34" s="20">
        <v>8.5</v>
      </c>
      <c r="T34" s="19">
        <f t="shared" si="7"/>
        <v>1.8918317382595147</v>
      </c>
      <c r="U34" s="20">
        <v>5.1</v>
      </c>
      <c r="V34" s="20">
        <v>0</v>
      </c>
      <c r="W34" s="19">
        <f t="shared" si="8"/>
        <v>0</v>
      </c>
      <c r="X34" s="20"/>
      <c r="Y34" s="20"/>
      <c r="Z34" s="19" t="e">
        <f t="shared" si="9"/>
        <v>#DIV/0!</v>
      </c>
      <c r="AA34" s="20">
        <v>30</v>
      </c>
      <c r="AB34" s="20">
        <v>0</v>
      </c>
      <c r="AC34" s="19">
        <f t="shared" si="10"/>
        <v>0</v>
      </c>
      <c r="AD34" s="20"/>
      <c r="AE34" s="20"/>
      <c r="AF34" s="19" t="e">
        <f t="shared" si="11"/>
        <v>#DIV/0!</v>
      </c>
      <c r="AG34" s="20">
        <v>2819.6</v>
      </c>
      <c r="AH34" s="20">
        <v>184.7</v>
      </c>
      <c r="AI34" s="19">
        <f t="shared" si="12"/>
        <v>6.5505745495815</v>
      </c>
      <c r="AJ34" s="19">
        <v>2117.5</v>
      </c>
      <c r="AK34" s="19">
        <v>184.7</v>
      </c>
      <c r="AL34" s="19">
        <f t="shared" si="13"/>
        <v>8.72255017709563</v>
      </c>
      <c r="AM34" s="19">
        <v>0</v>
      </c>
      <c r="AN34" s="19">
        <v>0</v>
      </c>
      <c r="AO34" s="19" t="e">
        <f t="shared" si="14"/>
        <v>#DIV/0!</v>
      </c>
      <c r="AP34" s="20">
        <v>0</v>
      </c>
      <c r="AQ34" s="20">
        <v>0</v>
      </c>
      <c r="AR34" s="19" t="e">
        <f t="shared" si="15"/>
        <v>#DIV/0!</v>
      </c>
      <c r="AS34" s="20">
        <v>4.6</v>
      </c>
      <c r="AT34" s="20">
        <v>0</v>
      </c>
      <c r="AU34" s="19">
        <f t="shared" si="16"/>
        <v>0</v>
      </c>
      <c r="AV34" s="20">
        <v>3710.3</v>
      </c>
      <c r="AW34" s="20">
        <v>20.5</v>
      </c>
      <c r="AX34" s="19">
        <f t="shared" si="28"/>
        <v>0.5525159690591057</v>
      </c>
      <c r="AY34" s="20">
        <v>828.7</v>
      </c>
      <c r="AZ34" s="23">
        <v>10.5</v>
      </c>
      <c r="BA34" s="19">
        <f t="shared" si="17"/>
        <v>1.2670447689151683</v>
      </c>
      <c r="BB34" s="19">
        <v>818.7</v>
      </c>
      <c r="BC34" s="23">
        <v>10.5</v>
      </c>
      <c r="BD34" s="19">
        <f t="shared" si="18"/>
        <v>1.282521069989007</v>
      </c>
      <c r="BE34" s="20">
        <v>137.7</v>
      </c>
      <c r="BF34" s="20">
        <v>0</v>
      </c>
      <c r="BG34" s="19">
        <f t="shared" si="19"/>
        <v>0</v>
      </c>
      <c r="BH34" s="20">
        <v>950.9</v>
      </c>
      <c r="BI34" s="20">
        <v>0</v>
      </c>
      <c r="BJ34" s="19">
        <f t="shared" si="20"/>
        <v>0</v>
      </c>
      <c r="BK34" s="20">
        <v>1651</v>
      </c>
      <c r="BL34" s="20">
        <v>10</v>
      </c>
      <c r="BM34" s="19">
        <f t="shared" si="21"/>
        <v>0.6056935190793459</v>
      </c>
      <c r="BN34" s="21">
        <v>927.6</v>
      </c>
      <c r="BO34" s="21">
        <v>10</v>
      </c>
      <c r="BP34" s="19">
        <f t="shared" si="22"/>
        <v>1.0780508840017249</v>
      </c>
      <c r="BQ34" s="21">
        <v>371.2</v>
      </c>
      <c r="BR34" s="21">
        <v>0</v>
      </c>
      <c r="BS34" s="19">
        <f t="shared" si="23"/>
        <v>0</v>
      </c>
      <c r="BT34" s="20">
        <v>0</v>
      </c>
      <c r="BU34" s="21">
        <v>0</v>
      </c>
      <c r="BV34" s="19" t="e">
        <f t="shared" si="24"/>
        <v>#DIV/0!</v>
      </c>
      <c r="BW34" s="19">
        <f t="shared" si="1"/>
        <v>-38.000000000000455</v>
      </c>
      <c r="BX34" s="19">
        <f t="shared" si="25"/>
        <v>174.5</v>
      </c>
      <c r="BY34" s="19"/>
      <c r="BZ34" s="8"/>
      <c r="CA34" s="8"/>
      <c r="CB34" s="8"/>
      <c r="CC34" s="8"/>
      <c r="CD34" s="8"/>
      <c r="CE34" s="8"/>
      <c r="CF34" s="8"/>
      <c r="CG34" s="8"/>
    </row>
    <row r="35" spans="1:85" ht="14.25">
      <c r="A35" s="2">
        <v>20</v>
      </c>
      <c r="B35" s="18"/>
      <c r="C35" s="19">
        <f t="shared" si="2"/>
        <v>0</v>
      </c>
      <c r="D35" s="19">
        <f t="shared" si="26"/>
        <v>0</v>
      </c>
      <c r="E35" s="19" t="e">
        <f t="shared" si="3"/>
        <v>#DIV/0!</v>
      </c>
      <c r="F35" s="20"/>
      <c r="G35" s="20"/>
      <c r="H35" s="19" t="e">
        <f t="shared" si="4"/>
        <v>#DIV/0!</v>
      </c>
      <c r="I35" s="20"/>
      <c r="J35" s="20"/>
      <c r="K35" s="19" t="e">
        <f t="shared" si="5"/>
        <v>#DIV/0!</v>
      </c>
      <c r="L35" s="20"/>
      <c r="M35" s="20"/>
      <c r="N35" s="19" t="e">
        <f t="shared" si="6"/>
        <v>#DIV/0!</v>
      </c>
      <c r="O35" s="20"/>
      <c r="P35" s="20"/>
      <c r="Q35" s="19" t="e">
        <f t="shared" si="27"/>
        <v>#DIV/0!</v>
      </c>
      <c r="R35" s="20"/>
      <c r="S35" s="20"/>
      <c r="T35" s="19" t="e">
        <f t="shared" si="7"/>
        <v>#DIV/0!</v>
      </c>
      <c r="U35" s="20"/>
      <c r="V35" s="20"/>
      <c r="W35" s="19" t="e">
        <f t="shared" si="8"/>
        <v>#DIV/0!</v>
      </c>
      <c r="X35" s="20"/>
      <c r="Y35" s="20"/>
      <c r="Z35" s="19" t="e">
        <f t="shared" si="9"/>
        <v>#DIV/0!</v>
      </c>
      <c r="AA35" s="20"/>
      <c r="AB35" s="20"/>
      <c r="AC35" s="19" t="e">
        <f t="shared" si="10"/>
        <v>#DIV/0!</v>
      </c>
      <c r="AD35" s="20"/>
      <c r="AE35" s="20"/>
      <c r="AF35" s="19" t="e">
        <f t="shared" si="11"/>
        <v>#DIV/0!</v>
      </c>
      <c r="AG35" s="20"/>
      <c r="AH35" s="20"/>
      <c r="AI35" s="19" t="e">
        <f t="shared" si="12"/>
        <v>#DIV/0!</v>
      </c>
      <c r="AJ35" s="19"/>
      <c r="AK35" s="19"/>
      <c r="AL35" s="19" t="e">
        <f t="shared" si="13"/>
        <v>#DIV/0!</v>
      </c>
      <c r="AM35" s="19"/>
      <c r="AN35" s="19"/>
      <c r="AO35" s="19" t="e">
        <f t="shared" si="14"/>
        <v>#DIV/0!</v>
      </c>
      <c r="AP35" s="20"/>
      <c r="AQ35" s="20"/>
      <c r="AR35" s="19" t="e">
        <f t="shared" si="15"/>
        <v>#DIV/0!</v>
      </c>
      <c r="AS35" s="20"/>
      <c r="AT35" s="20"/>
      <c r="AU35" s="19" t="e">
        <f t="shared" si="16"/>
        <v>#DIV/0!</v>
      </c>
      <c r="AV35" s="20"/>
      <c r="AW35" s="20"/>
      <c r="AX35" s="19" t="e">
        <f t="shared" si="28"/>
        <v>#DIV/0!</v>
      </c>
      <c r="AY35" s="20"/>
      <c r="AZ35" s="20"/>
      <c r="BA35" s="19" t="e">
        <f t="shared" si="17"/>
        <v>#DIV/0!</v>
      </c>
      <c r="BB35" s="19"/>
      <c r="BC35" s="19"/>
      <c r="BD35" s="19" t="e">
        <f t="shared" si="18"/>
        <v>#DIV/0!</v>
      </c>
      <c r="BE35" s="20"/>
      <c r="BF35" s="20"/>
      <c r="BG35" s="19" t="e">
        <f t="shared" si="19"/>
        <v>#DIV/0!</v>
      </c>
      <c r="BH35" s="20"/>
      <c r="BI35" s="20"/>
      <c r="BJ35" s="19" t="e">
        <f t="shared" si="20"/>
        <v>#DIV/0!</v>
      </c>
      <c r="BK35" s="20"/>
      <c r="BL35" s="20"/>
      <c r="BM35" s="19" t="e">
        <f t="shared" si="21"/>
        <v>#DIV/0!</v>
      </c>
      <c r="BN35" s="21"/>
      <c r="BO35" s="21"/>
      <c r="BP35" s="19" t="e">
        <f t="shared" si="22"/>
        <v>#DIV/0!</v>
      </c>
      <c r="BQ35" s="21"/>
      <c r="BR35" s="21"/>
      <c r="BS35" s="19" t="e">
        <f t="shared" si="23"/>
        <v>#DIV/0!</v>
      </c>
      <c r="BT35" s="21"/>
      <c r="BU35" s="21"/>
      <c r="BV35" s="19" t="e">
        <f t="shared" si="24"/>
        <v>#DIV/0!</v>
      </c>
      <c r="BW35" s="19">
        <f aca="true" t="shared" si="29" ref="BW35:BW40">SUM(C35-AV35)</f>
        <v>0</v>
      </c>
      <c r="BX35" s="19">
        <f t="shared" si="25"/>
        <v>0</v>
      </c>
      <c r="BY35" s="19"/>
      <c r="BZ35" s="8"/>
      <c r="CA35" s="8"/>
      <c r="CB35" s="8"/>
      <c r="CC35" s="8"/>
      <c r="CD35" s="8"/>
      <c r="CE35" s="8"/>
      <c r="CF35" s="8"/>
      <c r="CG35" s="8"/>
    </row>
    <row r="36" spans="1:85" ht="14.25">
      <c r="A36" s="2">
        <v>21</v>
      </c>
      <c r="B36" s="3"/>
      <c r="C36" s="19">
        <f t="shared" si="2"/>
        <v>0</v>
      </c>
      <c r="D36" s="19">
        <f t="shared" si="26"/>
        <v>0</v>
      </c>
      <c r="E36" s="19" t="e">
        <f t="shared" si="3"/>
        <v>#DIV/0!</v>
      </c>
      <c r="F36" s="20"/>
      <c r="G36" s="20"/>
      <c r="H36" s="19" t="e">
        <f t="shared" si="4"/>
        <v>#DIV/0!</v>
      </c>
      <c r="I36" s="20"/>
      <c r="J36" s="20"/>
      <c r="K36" s="19" t="e">
        <f t="shared" si="5"/>
        <v>#DIV/0!</v>
      </c>
      <c r="L36" s="20"/>
      <c r="M36" s="20"/>
      <c r="N36" s="19" t="e">
        <f t="shared" si="6"/>
        <v>#DIV/0!</v>
      </c>
      <c r="O36" s="20"/>
      <c r="P36" s="20"/>
      <c r="Q36" s="19" t="e">
        <f t="shared" si="27"/>
        <v>#DIV/0!</v>
      </c>
      <c r="R36" s="20"/>
      <c r="S36" s="20"/>
      <c r="T36" s="19" t="e">
        <f t="shared" si="7"/>
        <v>#DIV/0!</v>
      </c>
      <c r="U36" s="20"/>
      <c r="V36" s="20"/>
      <c r="W36" s="19" t="e">
        <f t="shared" si="8"/>
        <v>#DIV/0!</v>
      </c>
      <c r="X36" s="20"/>
      <c r="Y36" s="20"/>
      <c r="Z36" s="19" t="e">
        <f t="shared" si="9"/>
        <v>#DIV/0!</v>
      </c>
      <c r="AA36" s="20"/>
      <c r="AB36" s="20"/>
      <c r="AC36" s="19" t="e">
        <f t="shared" si="10"/>
        <v>#DIV/0!</v>
      </c>
      <c r="AD36" s="20"/>
      <c r="AE36" s="20"/>
      <c r="AF36" s="19" t="e">
        <f t="shared" si="11"/>
        <v>#DIV/0!</v>
      </c>
      <c r="AG36" s="20"/>
      <c r="AH36" s="20"/>
      <c r="AI36" s="19" t="e">
        <f t="shared" si="12"/>
        <v>#DIV/0!</v>
      </c>
      <c r="AJ36" s="19"/>
      <c r="AK36" s="19"/>
      <c r="AL36" s="19" t="e">
        <f t="shared" si="13"/>
        <v>#DIV/0!</v>
      </c>
      <c r="AM36" s="19"/>
      <c r="AN36" s="19"/>
      <c r="AO36" s="19" t="e">
        <f t="shared" si="14"/>
        <v>#DIV/0!</v>
      </c>
      <c r="AP36" s="20"/>
      <c r="AQ36" s="20"/>
      <c r="AR36" s="19" t="e">
        <f t="shared" si="15"/>
        <v>#DIV/0!</v>
      </c>
      <c r="AS36" s="20"/>
      <c r="AT36" s="20"/>
      <c r="AU36" s="19" t="e">
        <f t="shared" si="16"/>
        <v>#DIV/0!</v>
      </c>
      <c r="AV36" s="20"/>
      <c r="AW36" s="20"/>
      <c r="AX36" s="19" t="e">
        <f t="shared" si="28"/>
        <v>#DIV/0!</v>
      </c>
      <c r="AY36" s="20"/>
      <c r="AZ36" s="20"/>
      <c r="BA36" s="19" t="e">
        <f t="shared" si="17"/>
        <v>#DIV/0!</v>
      </c>
      <c r="BB36" s="19"/>
      <c r="BC36" s="19"/>
      <c r="BD36" s="19" t="e">
        <f t="shared" si="18"/>
        <v>#DIV/0!</v>
      </c>
      <c r="BE36" s="20"/>
      <c r="BF36" s="20"/>
      <c r="BG36" s="19" t="e">
        <f t="shared" si="19"/>
        <v>#DIV/0!</v>
      </c>
      <c r="BH36" s="20"/>
      <c r="BI36" s="20"/>
      <c r="BJ36" s="19" t="e">
        <f t="shared" si="20"/>
        <v>#DIV/0!</v>
      </c>
      <c r="BK36" s="20"/>
      <c r="BL36" s="20"/>
      <c r="BM36" s="19" t="e">
        <f t="shared" si="21"/>
        <v>#DIV/0!</v>
      </c>
      <c r="BN36" s="21"/>
      <c r="BO36" s="21"/>
      <c r="BP36" s="19" t="e">
        <f t="shared" si="22"/>
        <v>#DIV/0!</v>
      </c>
      <c r="BQ36" s="21"/>
      <c r="BR36" s="21"/>
      <c r="BS36" s="19" t="e">
        <f t="shared" si="23"/>
        <v>#DIV/0!</v>
      </c>
      <c r="BT36" s="21"/>
      <c r="BU36" s="21"/>
      <c r="BV36" s="19" t="e">
        <f t="shared" si="24"/>
        <v>#DIV/0!</v>
      </c>
      <c r="BW36" s="19">
        <f t="shared" si="29"/>
        <v>0</v>
      </c>
      <c r="BX36" s="19">
        <f t="shared" si="25"/>
        <v>0</v>
      </c>
      <c r="BY36" s="19"/>
      <c r="BZ36" s="8"/>
      <c r="CA36" s="8"/>
      <c r="CB36" s="8"/>
      <c r="CC36" s="8"/>
      <c r="CD36" s="8"/>
      <c r="CE36" s="8"/>
      <c r="CF36" s="8"/>
      <c r="CG36" s="8"/>
    </row>
    <row r="37" spans="1:85" ht="14.25">
      <c r="A37" s="2">
        <v>22</v>
      </c>
      <c r="B37" s="3"/>
      <c r="C37" s="19">
        <f t="shared" si="2"/>
        <v>0</v>
      </c>
      <c r="D37" s="19">
        <f t="shared" si="26"/>
        <v>0</v>
      </c>
      <c r="E37" s="19" t="e">
        <f t="shared" si="3"/>
        <v>#DIV/0!</v>
      </c>
      <c r="F37" s="20"/>
      <c r="G37" s="20"/>
      <c r="H37" s="19" t="e">
        <f t="shared" si="4"/>
        <v>#DIV/0!</v>
      </c>
      <c r="I37" s="20"/>
      <c r="J37" s="20"/>
      <c r="K37" s="19" t="e">
        <f t="shared" si="5"/>
        <v>#DIV/0!</v>
      </c>
      <c r="L37" s="20"/>
      <c r="M37" s="20"/>
      <c r="N37" s="19" t="e">
        <f t="shared" si="6"/>
        <v>#DIV/0!</v>
      </c>
      <c r="O37" s="20"/>
      <c r="P37" s="20"/>
      <c r="Q37" s="19" t="e">
        <f t="shared" si="27"/>
        <v>#DIV/0!</v>
      </c>
      <c r="R37" s="20"/>
      <c r="S37" s="20"/>
      <c r="T37" s="19" t="e">
        <f t="shared" si="7"/>
        <v>#DIV/0!</v>
      </c>
      <c r="U37" s="20"/>
      <c r="V37" s="20"/>
      <c r="W37" s="19" t="e">
        <f t="shared" si="8"/>
        <v>#DIV/0!</v>
      </c>
      <c r="X37" s="20"/>
      <c r="Y37" s="20"/>
      <c r="Z37" s="19" t="e">
        <f t="shared" si="9"/>
        <v>#DIV/0!</v>
      </c>
      <c r="AA37" s="20"/>
      <c r="AB37" s="20"/>
      <c r="AC37" s="19" t="e">
        <f t="shared" si="10"/>
        <v>#DIV/0!</v>
      </c>
      <c r="AD37" s="20"/>
      <c r="AE37" s="20"/>
      <c r="AF37" s="19" t="e">
        <f t="shared" si="11"/>
        <v>#DIV/0!</v>
      </c>
      <c r="AG37" s="20"/>
      <c r="AH37" s="20"/>
      <c r="AI37" s="19" t="e">
        <f t="shared" si="12"/>
        <v>#DIV/0!</v>
      </c>
      <c r="AJ37" s="19"/>
      <c r="AK37" s="19"/>
      <c r="AL37" s="19" t="e">
        <f t="shared" si="13"/>
        <v>#DIV/0!</v>
      </c>
      <c r="AM37" s="19"/>
      <c r="AN37" s="19"/>
      <c r="AO37" s="19" t="e">
        <f t="shared" si="14"/>
        <v>#DIV/0!</v>
      </c>
      <c r="AP37" s="20"/>
      <c r="AQ37" s="20"/>
      <c r="AR37" s="19" t="e">
        <f t="shared" si="15"/>
        <v>#DIV/0!</v>
      </c>
      <c r="AS37" s="20"/>
      <c r="AT37" s="20"/>
      <c r="AU37" s="19" t="e">
        <f t="shared" si="16"/>
        <v>#DIV/0!</v>
      </c>
      <c r="AV37" s="20"/>
      <c r="AW37" s="20"/>
      <c r="AX37" s="19" t="e">
        <f t="shared" si="28"/>
        <v>#DIV/0!</v>
      </c>
      <c r="AY37" s="20"/>
      <c r="AZ37" s="20"/>
      <c r="BA37" s="19" t="e">
        <f t="shared" si="17"/>
        <v>#DIV/0!</v>
      </c>
      <c r="BB37" s="19"/>
      <c r="BC37" s="19"/>
      <c r="BD37" s="19" t="e">
        <f t="shared" si="18"/>
        <v>#DIV/0!</v>
      </c>
      <c r="BE37" s="20"/>
      <c r="BF37" s="20"/>
      <c r="BG37" s="19" t="e">
        <f t="shared" si="19"/>
        <v>#DIV/0!</v>
      </c>
      <c r="BH37" s="20"/>
      <c r="BI37" s="20"/>
      <c r="BJ37" s="19" t="e">
        <f t="shared" si="20"/>
        <v>#DIV/0!</v>
      </c>
      <c r="BK37" s="20"/>
      <c r="BL37" s="20"/>
      <c r="BM37" s="19" t="e">
        <f t="shared" si="21"/>
        <v>#DIV/0!</v>
      </c>
      <c r="BN37" s="21"/>
      <c r="BO37" s="21"/>
      <c r="BP37" s="19" t="e">
        <f t="shared" si="22"/>
        <v>#DIV/0!</v>
      </c>
      <c r="BQ37" s="21"/>
      <c r="BR37" s="21"/>
      <c r="BS37" s="19" t="e">
        <f t="shared" si="23"/>
        <v>#DIV/0!</v>
      </c>
      <c r="BT37" s="21"/>
      <c r="BU37" s="21"/>
      <c r="BV37" s="19" t="e">
        <f t="shared" si="24"/>
        <v>#DIV/0!</v>
      </c>
      <c r="BW37" s="19">
        <f t="shared" si="29"/>
        <v>0</v>
      </c>
      <c r="BX37" s="19">
        <f t="shared" si="25"/>
        <v>0</v>
      </c>
      <c r="BY37" s="19"/>
      <c r="BZ37" s="8"/>
      <c r="CA37" s="8"/>
      <c r="CB37" s="8"/>
      <c r="CC37" s="8"/>
      <c r="CD37" s="8"/>
      <c r="CE37" s="8"/>
      <c r="CF37" s="8"/>
      <c r="CG37" s="8"/>
    </row>
    <row r="38" spans="1:85" ht="14.25">
      <c r="A38" s="2">
        <v>23</v>
      </c>
      <c r="B38" s="3"/>
      <c r="C38" s="19">
        <f t="shared" si="2"/>
        <v>0</v>
      </c>
      <c r="D38" s="19">
        <f t="shared" si="26"/>
        <v>0</v>
      </c>
      <c r="E38" s="19" t="e">
        <f t="shared" si="3"/>
        <v>#DIV/0!</v>
      </c>
      <c r="F38" s="20"/>
      <c r="G38" s="20"/>
      <c r="H38" s="19" t="e">
        <f t="shared" si="4"/>
        <v>#DIV/0!</v>
      </c>
      <c r="I38" s="20"/>
      <c r="J38" s="20"/>
      <c r="K38" s="19" t="e">
        <f t="shared" si="5"/>
        <v>#DIV/0!</v>
      </c>
      <c r="L38" s="20"/>
      <c r="M38" s="20"/>
      <c r="N38" s="19" t="e">
        <f t="shared" si="6"/>
        <v>#DIV/0!</v>
      </c>
      <c r="O38" s="20"/>
      <c r="P38" s="20"/>
      <c r="Q38" s="19" t="e">
        <f t="shared" si="27"/>
        <v>#DIV/0!</v>
      </c>
      <c r="R38" s="20"/>
      <c r="S38" s="20"/>
      <c r="T38" s="19" t="e">
        <f t="shared" si="7"/>
        <v>#DIV/0!</v>
      </c>
      <c r="U38" s="20"/>
      <c r="V38" s="20"/>
      <c r="W38" s="19" t="e">
        <f t="shared" si="8"/>
        <v>#DIV/0!</v>
      </c>
      <c r="X38" s="20"/>
      <c r="Y38" s="20"/>
      <c r="Z38" s="19" t="e">
        <f t="shared" si="9"/>
        <v>#DIV/0!</v>
      </c>
      <c r="AA38" s="20"/>
      <c r="AB38" s="20"/>
      <c r="AC38" s="19" t="e">
        <f t="shared" si="10"/>
        <v>#DIV/0!</v>
      </c>
      <c r="AD38" s="20"/>
      <c r="AE38" s="20"/>
      <c r="AF38" s="19" t="e">
        <f t="shared" si="11"/>
        <v>#DIV/0!</v>
      </c>
      <c r="AG38" s="20"/>
      <c r="AH38" s="20"/>
      <c r="AI38" s="19" t="e">
        <f t="shared" si="12"/>
        <v>#DIV/0!</v>
      </c>
      <c r="AJ38" s="19"/>
      <c r="AK38" s="19"/>
      <c r="AL38" s="19" t="e">
        <f t="shared" si="13"/>
        <v>#DIV/0!</v>
      </c>
      <c r="AM38" s="19"/>
      <c r="AN38" s="19"/>
      <c r="AO38" s="19" t="e">
        <f t="shared" si="14"/>
        <v>#DIV/0!</v>
      </c>
      <c r="AP38" s="20"/>
      <c r="AQ38" s="20"/>
      <c r="AR38" s="19" t="e">
        <f t="shared" si="15"/>
        <v>#DIV/0!</v>
      </c>
      <c r="AS38" s="20"/>
      <c r="AT38" s="20"/>
      <c r="AU38" s="19" t="e">
        <f t="shared" si="16"/>
        <v>#DIV/0!</v>
      </c>
      <c r="AV38" s="20"/>
      <c r="AW38" s="20"/>
      <c r="AX38" s="19" t="e">
        <f t="shared" si="28"/>
        <v>#DIV/0!</v>
      </c>
      <c r="AY38" s="20"/>
      <c r="AZ38" s="20"/>
      <c r="BA38" s="19" t="e">
        <f t="shared" si="17"/>
        <v>#DIV/0!</v>
      </c>
      <c r="BB38" s="19"/>
      <c r="BC38" s="19"/>
      <c r="BD38" s="19" t="e">
        <f t="shared" si="18"/>
        <v>#DIV/0!</v>
      </c>
      <c r="BE38" s="20"/>
      <c r="BF38" s="20"/>
      <c r="BG38" s="19" t="e">
        <f t="shared" si="19"/>
        <v>#DIV/0!</v>
      </c>
      <c r="BH38" s="20"/>
      <c r="BI38" s="20"/>
      <c r="BJ38" s="19" t="e">
        <f t="shared" si="20"/>
        <v>#DIV/0!</v>
      </c>
      <c r="BK38" s="20"/>
      <c r="BL38" s="20"/>
      <c r="BM38" s="19" t="e">
        <f t="shared" si="21"/>
        <v>#DIV/0!</v>
      </c>
      <c r="BN38" s="21"/>
      <c r="BO38" s="21"/>
      <c r="BP38" s="19" t="e">
        <f t="shared" si="22"/>
        <v>#DIV/0!</v>
      </c>
      <c r="BQ38" s="21"/>
      <c r="BR38" s="21"/>
      <c r="BS38" s="19" t="e">
        <f t="shared" si="23"/>
        <v>#DIV/0!</v>
      </c>
      <c r="BT38" s="21"/>
      <c r="BU38" s="21"/>
      <c r="BV38" s="19" t="e">
        <f t="shared" si="24"/>
        <v>#DIV/0!</v>
      </c>
      <c r="BW38" s="19">
        <f t="shared" si="29"/>
        <v>0</v>
      </c>
      <c r="BX38" s="19">
        <f t="shared" si="25"/>
        <v>0</v>
      </c>
      <c r="BY38" s="19"/>
      <c r="BZ38" s="8"/>
      <c r="CA38" s="8"/>
      <c r="CB38" s="8"/>
      <c r="CC38" s="8"/>
      <c r="CD38" s="8"/>
      <c r="CE38" s="8"/>
      <c r="CF38" s="8"/>
      <c r="CG38" s="8"/>
    </row>
    <row r="39" spans="1:85" ht="14.25">
      <c r="A39" s="2">
        <v>24</v>
      </c>
      <c r="B39" s="3"/>
      <c r="C39" s="19">
        <f t="shared" si="2"/>
        <v>0</v>
      </c>
      <c r="D39" s="19">
        <f t="shared" si="26"/>
        <v>0</v>
      </c>
      <c r="E39" s="19" t="e">
        <f t="shared" si="3"/>
        <v>#DIV/0!</v>
      </c>
      <c r="F39" s="20"/>
      <c r="G39" s="20"/>
      <c r="H39" s="19" t="e">
        <f t="shared" si="4"/>
        <v>#DIV/0!</v>
      </c>
      <c r="I39" s="20"/>
      <c r="J39" s="20"/>
      <c r="K39" s="19" t="e">
        <f t="shared" si="5"/>
        <v>#DIV/0!</v>
      </c>
      <c r="L39" s="20"/>
      <c r="M39" s="20"/>
      <c r="N39" s="19" t="e">
        <f t="shared" si="6"/>
        <v>#DIV/0!</v>
      </c>
      <c r="O39" s="20"/>
      <c r="P39" s="20"/>
      <c r="Q39" s="19" t="e">
        <f t="shared" si="27"/>
        <v>#DIV/0!</v>
      </c>
      <c r="R39" s="20"/>
      <c r="S39" s="20"/>
      <c r="T39" s="19" t="e">
        <f t="shared" si="7"/>
        <v>#DIV/0!</v>
      </c>
      <c r="U39" s="20"/>
      <c r="V39" s="20"/>
      <c r="W39" s="19" t="e">
        <f t="shared" si="8"/>
        <v>#DIV/0!</v>
      </c>
      <c r="X39" s="20"/>
      <c r="Y39" s="20"/>
      <c r="Z39" s="19" t="e">
        <f t="shared" si="9"/>
        <v>#DIV/0!</v>
      </c>
      <c r="AA39" s="20"/>
      <c r="AB39" s="20"/>
      <c r="AC39" s="19" t="e">
        <f t="shared" si="10"/>
        <v>#DIV/0!</v>
      </c>
      <c r="AD39" s="20"/>
      <c r="AE39" s="20"/>
      <c r="AF39" s="19" t="e">
        <f t="shared" si="11"/>
        <v>#DIV/0!</v>
      </c>
      <c r="AG39" s="20"/>
      <c r="AH39" s="20"/>
      <c r="AI39" s="19" t="e">
        <f t="shared" si="12"/>
        <v>#DIV/0!</v>
      </c>
      <c r="AJ39" s="19"/>
      <c r="AK39" s="19"/>
      <c r="AL39" s="19" t="e">
        <f t="shared" si="13"/>
        <v>#DIV/0!</v>
      </c>
      <c r="AM39" s="19"/>
      <c r="AN39" s="19"/>
      <c r="AO39" s="19" t="e">
        <f t="shared" si="14"/>
        <v>#DIV/0!</v>
      </c>
      <c r="AP39" s="20"/>
      <c r="AQ39" s="20"/>
      <c r="AR39" s="19" t="e">
        <f t="shared" si="15"/>
        <v>#DIV/0!</v>
      </c>
      <c r="AS39" s="20"/>
      <c r="AT39" s="20"/>
      <c r="AU39" s="19" t="e">
        <f t="shared" si="16"/>
        <v>#DIV/0!</v>
      </c>
      <c r="AV39" s="20"/>
      <c r="AW39" s="20"/>
      <c r="AX39" s="19" t="e">
        <f t="shared" si="28"/>
        <v>#DIV/0!</v>
      </c>
      <c r="AY39" s="20"/>
      <c r="AZ39" s="20"/>
      <c r="BA39" s="19" t="e">
        <f t="shared" si="17"/>
        <v>#DIV/0!</v>
      </c>
      <c r="BB39" s="19"/>
      <c r="BC39" s="19"/>
      <c r="BD39" s="19" t="e">
        <f t="shared" si="18"/>
        <v>#DIV/0!</v>
      </c>
      <c r="BE39" s="20"/>
      <c r="BF39" s="20"/>
      <c r="BG39" s="19" t="e">
        <f t="shared" si="19"/>
        <v>#DIV/0!</v>
      </c>
      <c r="BH39" s="20"/>
      <c r="BI39" s="20"/>
      <c r="BJ39" s="19" t="e">
        <f t="shared" si="20"/>
        <v>#DIV/0!</v>
      </c>
      <c r="BK39" s="20"/>
      <c r="BL39" s="20"/>
      <c r="BM39" s="19" t="e">
        <f t="shared" si="21"/>
        <v>#DIV/0!</v>
      </c>
      <c r="BN39" s="21"/>
      <c r="BO39" s="21"/>
      <c r="BP39" s="19" t="e">
        <f t="shared" si="22"/>
        <v>#DIV/0!</v>
      </c>
      <c r="BQ39" s="21"/>
      <c r="BR39" s="21"/>
      <c r="BS39" s="19" t="e">
        <f t="shared" si="23"/>
        <v>#DIV/0!</v>
      </c>
      <c r="BT39" s="21"/>
      <c r="BU39" s="21"/>
      <c r="BV39" s="19" t="e">
        <f t="shared" si="24"/>
        <v>#DIV/0!</v>
      </c>
      <c r="BW39" s="19">
        <f t="shared" si="29"/>
        <v>0</v>
      </c>
      <c r="BX39" s="19">
        <f t="shared" si="25"/>
        <v>0</v>
      </c>
      <c r="BY39" s="19"/>
      <c r="BZ39" s="8"/>
      <c r="CA39" s="8"/>
      <c r="CB39" s="8"/>
      <c r="CC39" s="8"/>
      <c r="CD39" s="8"/>
      <c r="CE39" s="8"/>
      <c r="CF39" s="8"/>
      <c r="CG39" s="8"/>
    </row>
    <row r="40" spans="1:86" ht="15">
      <c r="A40" s="34" t="s">
        <v>28</v>
      </c>
      <c r="B40" s="35"/>
      <c r="C40" s="29">
        <f>SUM(C16:C39)</f>
        <v>87416.80000000002</v>
      </c>
      <c r="D40" s="30">
        <f>SUM(D16:D39)</f>
        <v>4621.7</v>
      </c>
      <c r="E40" s="29">
        <f t="shared" si="3"/>
        <v>5.2869700103412605</v>
      </c>
      <c r="F40" s="29">
        <f>SUM(F16:F39)</f>
        <v>26525.499999999996</v>
      </c>
      <c r="G40" s="30">
        <f>SUM(G16:G39)</f>
        <v>1182.9999999999998</v>
      </c>
      <c r="H40" s="29">
        <f>G40/F40*100</f>
        <v>4.45985938059603</v>
      </c>
      <c r="I40" s="30">
        <f>SUM(I16:I39)</f>
        <v>12750.000000000002</v>
      </c>
      <c r="J40" s="30">
        <f>SUM(J16:J39)</f>
        <v>619.6</v>
      </c>
      <c r="K40" s="30">
        <f>J40/I40*100</f>
        <v>4.859607843137255</v>
      </c>
      <c r="L40" s="30">
        <f>SUM(L16:L39)</f>
        <v>125.9</v>
      </c>
      <c r="M40" s="30">
        <f>SUM(M16:M39)</f>
        <v>0</v>
      </c>
      <c r="N40" s="29">
        <f>M40/L40*100</f>
        <v>0</v>
      </c>
      <c r="O40" s="30">
        <f>SUM(O16:O39)</f>
        <v>1672.2000000000003</v>
      </c>
      <c r="P40" s="30">
        <f>SUM(P16:P39)</f>
        <v>38.400000000000006</v>
      </c>
      <c r="Q40" s="29">
        <f>P40/O40*100</f>
        <v>2.2963760315751705</v>
      </c>
      <c r="R40" s="30">
        <f>SUM(R16:R39)</f>
        <v>10622.199999999999</v>
      </c>
      <c r="S40" s="30">
        <f>SUM(S16:S39)</f>
        <v>428.8</v>
      </c>
      <c r="T40" s="29">
        <f>S40/R40*100</f>
        <v>4.036828528929978</v>
      </c>
      <c r="U40" s="30">
        <f>SUM(U16:U39)</f>
        <v>449.1000000000001</v>
      </c>
      <c r="V40" s="30">
        <f>SUM(V16:V39)</f>
        <v>20.3</v>
      </c>
      <c r="W40" s="29">
        <f>V40/U40*100</f>
        <v>4.520151413938988</v>
      </c>
      <c r="X40" s="29">
        <f>SUM(X16:X39)</f>
        <v>0</v>
      </c>
      <c r="Y40" s="29">
        <f>SUM(Y16:Y39)</f>
        <v>0</v>
      </c>
      <c r="Z40" s="29" t="e">
        <f>Y40/X40*100</f>
        <v>#DIV/0!</v>
      </c>
      <c r="AA40" s="30">
        <f>SUM(AA16:AA39)</f>
        <v>221.1</v>
      </c>
      <c r="AB40" s="30">
        <f>SUM(AB16:AB39)</f>
        <v>9.2</v>
      </c>
      <c r="AC40" s="29">
        <f>AB40/AA40*100</f>
        <v>4.1610131162369965</v>
      </c>
      <c r="AD40" s="29">
        <f>SUM(AD16:AD39)</f>
        <v>0</v>
      </c>
      <c r="AE40" s="29">
        <f>SUM(AE16:AE39)</f>
        <v>0</v>
      </c>
      <c r="AF40" s="29" t="e">
        <f>AE40/AD40*100</f>
        <v>#DIV/0!</v>
      </c>
      <c r="AG40" s="30">
        <f>SUM(AG16:AG39)</f>
        <v>60808.20000000001</v>
      </c>
      <c r="AH40" s="30">
        <f>SUM(AH16:AH39)</f>
        <v>3438.6999999999994</v>
      </c>
      <c r="AI40" s="29">
        <f>AH40/AG40*100</f>
        <v>5.654993898849167</v>
      </c>
      <c r="AJ40" s="30">
        <f>SUM(AJ16:AJ39)</f>
        <v>36618.299999999996</v>
      </c>
      <c r="AK40" s="30">
        <f>SUM(AK16:AK39)</f>
        <v>3173.5999999999995</v>
      </c>
      <c r="AL40" s="29">
        <f>AK40/AJ40*100</f>
        <v>8.666704898916661</v>
      </c>
      <c r="AM40" s="30">
        <f>SUM(AM16:AM39)</f>
        <v>3181.4</v>
      </c>
      <c r="AN40" s="30">
        <f>SUM(AN16:AN39)</f>
        <v>265.1</v>
      </c>
      <c r="AO40" s="29">
        <f>AN40/AM40*100</f>
        <v>8.332809454956939</v>
      </c>
      <c r="AP40" s="29">
        <f>SUM(AP16:AP39)</f>
        <v>0</v>
      </c>
      <c r="AQ40" s="29">
        <f>SUM(AQ16:AQ39)</f>
        <v>0</v>
      </c>
      <c r="AR40" s="29" t="e">
        <f>AQ40/AP40*100</f>
        <v>#DIV/0!</v>
      </c>
      <c r="AS40" s="30">
        <f>SUM(AS16:AS39)</f>
        <v>83.10000000000001</v>
      </c>
      <c r="AT40" s="30">
        <f>SUM(AT16:AT39)</f>
        <v>0</v>
      </c>
      <c r="AU40" s="29">
        <f>AT40/AS40*100</f>
        <v>0</v>
      </c>
      <c r="AV40" s="29">
        <f>SUM(AV16:AV39)</f>
        <v>87858.3</v>
      </c>
      <c r="AW40" s="29">
        <f>SUM(AW16:AW39)</f>
        <v>543</v>
      </c>
      <c r="AX40" s="29">
        <f>AW40/AV40*100</f>
        <v>0.6180406404403453</v>
      </c>
      <c r="AY40" s="29">
        <f>SUM(AY16:AY39)</f>
        <v>18089.2</v>
      </c>
      <c r="AZ40" s="29">
        <f>SUM(AZ16:AZ39)</f>
        <v>265.5</v>
      </c>
      <c r="BA40" s="29">
        <f>AZ40/AY40*100</f>
        <v>1.467726599296818</v>
      </c>
      <c r="BB40" s="29">
        <f>SUM(BB16:BB39)</f>
        <v>16043.7</v>
      </c>
      <c r="BC40" s="29">
        <f>SUM(BC16:BC39)</f>
        <v>265.5</v>
      </c>
      <c r="BD40" s="29">
        <f>BC40/BB40*100</f>
        <v>1.6548551767983692</v>
      </c>
      <c r="BE40" s="29">
        <f>SUM(BE16:BE39)</f>
        <v>3855.9999999999995</v>
      </c>
      <c r="BF40" s="29">
        <f>SUM(BF16:BF39)</f>
        <v>0</v>
      </c>
      <c r="BG40" s="29">
        <f>BF40/BE40*100</f>
        <v>0</v>
      </c>
      <c r="BH40" s="29">
        <f>SUM(BH16:BH39)</f>
        <v>33085.9</v>
      </c>
      <c r="BI40" s="29">
        <f>SUM(BI16:BI39)</f>
        <v>66.1</v>
      </c>
      <c r="BJ40" s="29">
        <f>BI40/BH40*100</f>
        <v>0.19978298912829937</v>
      </c>
      <c r="BK40" s="29">
        <f>SUM(BK16:BK39)</f>
        <v>26000</v>
      </c>
      <c r="BL40" s="29">
        <f>SUM(BL16:BL39)</f>
        <v>207.49999999999997</v>
      </c>
      <c r="BM40" s="29">
        <f>BL40/BK40*100</f>
        <v>0.798076923076923</v>
      </c>
      <c r="BN40" s="29">
        <f>SUM(BN16:BN39)</f>
        <v>15840</v>
      </c>
      <c r="BO40" s="29">
        <f>SUM(BO16:BO39)</f>
        <v>207.49999999999997</v>
      </c>
      <c r="BP40" s="29">
        <f>BO40/BN40*100</f>
        <v>1.3099747474747472</v>
      </c>
      <c r="BQ40" s="29">
        <f>SUM(BQ16:BQ39)</f>
        <v>3352.8999999999996</v>
      </c>
      <c r="BR40" s="29">
        <f>SUM(BR16:BR39)</f>
        <v>0</v>
      </c>
      <c r="BS40" s="29">
        <f>BR40/BQ40*100</f>
        <v>0</v>
      </c>
      <c r="BT40" s="29">
        <f>SUM(BT16:BT39)</f>
        <v>0</v>
      </c>
      <c r="BU40" s="29">
        <f>SUM(BU16:BU39)</f>
        <v>0</v>
      </c>
      <c r="BV40" s="29" t="e">
        <f>BU40/BT40*100</f>
        <v>#DIV/0!</v>
      </c>
      <c r="BW40" s="29">
        <f t="shared" si="29"/>
        <v>-441.49999999998545</v>
      </c>
      <c r="BX40" s="29">
        <f t="shared" si="25"/>
        <v>4078.7</v>
      </c>
      <c r="BY40" s="19"/>
      <c r="BZ40" s="8"/>
      <c r="CA40" s="8"/>
      <c r="CB40" s="8"/>
      <c r="CC40" s="8"/>
      <c r="CD40" s="8"/>
      <c r="CE40" s="8"/>
      <c r="CF40" s="8"/>
      <c r="CG40" s="8"/>
      <c r="CH40" s="8"/>
    </row>
    <row r="41" spans="1:77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5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</row>
    <row r="42" spans="1:77" ht="15" customHeight="1">
      <c r="A42" s="9"/>
      <c r="B42" s="9"/>
      <c r="C42" s="36" t="s">
        <v>61</v>
      </c>
      <c r="D42" s="36"/>
      <c r="E42" s="36"/>
      <c r="F42" s="36"/>
      <c r="G42" s="11"/>
      <c r="H42" s="1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</row>
    <row r="43" spans="1:77" ht="15" customHeight="1">
      <c r="A43" s="10"/>
      <c r="B43" s="10"/>
      <c r="C43" s="36" t="s">
        <v>58</v>
      </c>
      <c r="D43" s="36"/>
      <c r="E43" s="36"/>
      <c r="F43" s="36"/>
      <c r="G43" s="36"/>
      <c r="H43" s="36"/>
      <c r="I43" s="8"/>
      <c r="J43" s="77" t="s">
        <v>62</v>
      </c>
      <c r="K43" s="77"/>
      <c r="L43" s="77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</row>
    <row r="44" spans="1:77" ht="15">
      <c r="A44" s="11"/>
      <c r="B44" s="11"/>
      <c r="C44" s="11"/>
      <c r="D44" s="11"/>
      <c r="E44" s="11"/>
      <c r="F44" s="11"/>
      <c r="G44" s="11"/>
      <c r="H44" s="11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</row>
    <row r="45" spans="1:77" ht="15" customHeight="1">
      <c r="A45" s="10"/>
      <c r="B45" s="10"/>
      <c r="C45" s="36" t="s">
        <v>59</v>
      </c>
      <c r="D45" s="36"/>
      <c r="E45" s="36"/>
      <c r="F45" s="36"/>
      <c r="G45" s="36"/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</row>
    <row r="46" spans="1:77" ht="15" customHeight="1">
      <c r="A46" s="10"/>
      <c r="B46" s="10"/>
      <c r="C46" s="36" t="s">
        <v>58</v>
      </c>
      <c r="D46" s="36"/>
      <c r="E46" s="36"/>
      <c r="F46" s="36"/>
      <c r="G46" s="36"/>
      <c r="H46" s="11"/>
      <c r="I46" s="8"/>
      <c r="J46" s="77" t="s">
        <v>63</v>
      </c>
      <c r="K46" s="77"/>
      <c r="L46" s="77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</row>
    <row r="47" spans="1:77" ht="18">
      <c r="A47" s="12"/>
      <c r="B47" s="12"/>
      <c r="C47" s="16"/>
      <c r="D47" s="16"/>
      <c r="E47" s="16"/>
      <c r="F47" s="16"/>
      <c r="G47" s="16"/>
      <c r="H47" s="1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</row>
    <row r="48" spans="1:77" ht="18">
      <c r="A48" s="12"/>
      <c r="B48" s="12"/>
      <c r="C48" s="37" t="s">
        <v>60</v>
      </c>
      <c r="D48" s="37"/>
      <c r="E48" s="37"/>
      <c r="F48" s="16"/>
      <c r="G48" s="16"/>
      <c r="H48" s="1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</row>
    <row r="49" spans="1:77" ht="18">
      <c r="A49" s="12"/>
      <c r="B49" s="12"/>
      <c r="C49" s="38" t="s">
        <v>64</v>
      </c>
      <c r="D49" s="38"/>
      <c r="E49" s="16"/>
      <c r="F49" s="16"/>
      <c r="G49" s="16"/>
      <c r="H49" s="1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</row>
    <row r="50" spans="1:8" ht="12.75" customHeight="1">
      <c r="A50" s="31"/>
      <c r="B50" s="31"/>
      <c r="C50" s="1"/>
      <c r="D50" s="1"/>
      <c r="E50" s="1"/>
      <c r="F50" s="1"/>
      <c r="G50" s="1"/>
      <c r="H50" s="1"/>
    </row>
    <row r="51" spans="1:8" ht="12.75">
      <c r="A51" s="13"/>
      <c r="B51" s="13"/>
      <c r="C51" s="1"/>
      <c r="D51" s="1"/>
      <c r="E51" s="1"/>
      <c r="F51" s="1"/>
      <c r="G51" s="1"/>
      <c r="H51" s="1"/>
    </row>
    <row r="52" spans="1:2" ht="12.75">
      <c r="A52" s="8"/>
      <c r="B52" s="8"/>
    </row>
    <row r="53" spans="1:2" ht="12.75">
      <c r="A53" s="8"/>
      <c r="B53" s="8"/>
    </row>
    <row r="54" spans="1:2" ht="12.75">
      <c r="A54" s="8"/>
      <c r="B54" s="8"/>
    </row>
    <row r="55" spans="1:2" ht="12.75">
      <c r="A55" s="8"/>
      <c r="B55" s="8"/>
    </row>
    <row r="56" spans="1:2" ht="12.75">
      <c r="A56" s="8"/>
      <c r="B56" s="8"/>
    </row>
    <row r="57" spans="1:2" ht="12.75">
      <c r="A57" s="8"/>
      <c r="B57" s="8"/>
    </row>
    <row r="58" spans="1:2" ht="12.75">
      <c r="A58" s="8"/>
      <c r="B58" s="8"/>
    </row>
    <row r="59" spans="1:2" ht="12.75">
      <c r="A59" s="8"/>
      <c r="B59" s="8"/>
    </row>
    <row r="60" spans="1:2" ht="12.75">
      <c r="A60" s="8"/>
      <c r="B60" s="8"/>
    </row>
    <row r="61" spans="1:2" ht="12.75">
      <c r="A61" s="8"/>
      <c r="B61" s="8"/>
    </row>
    <row r="62" spans="1:2" ht="12.75">
      <c r="A62" s="8"/>
      <c r="B62" s="8"/>
    </row>
    <row r="63" spans="1:2" ht="12.75">
      <c r="A63" s="8"/>
      <c r="B63" s="8"/>
    </row>
    <row r="64" spans="1:2" ht="12.75">
      <c r="A64" s="8"/>
      <c r="B64" s="8"/>
    </row>
    <row r="65" spans="1:2" ht="12.75">
      <c r="A65" s="8"/>
      <c r="B65" s="8"/>
    </row>
    <row r="66" spans="1:2" ht="12.75">
      <c r="A66" s="8"/>
      <c r="B66" s="8"/>
    </row>
    <row r="67" spans="1:2" ht="12.75">
      <c r="A67" s="8"/>
      <c r="B67" s="8"/>
    </row>
    <row r="68" spans="1:2" ht="12.75">
      <c r="A68" s="8"/>
      <c r="B68" s="8"/>
    </row>
    <row r="69" spans="1:2" ht="12.75">
      <c r="A69" s="8"/>
      <c r="B69" s="8"/>
    </row>
    <row r="70" spans="1:2" ht="12.75">
      <c r="A70" s="8"/>
      <c r="B70" s="8"/>
    </row>
    <row r="71" spans="1:2" ht="12.75">
      <c r="A71" s="8"/>
      <c r="B71" s="8"/>
    </row>
    <row r="72" spans="1:2" ht="12.75">
      <c r="A72" s="8"/>
      <c r="B72" s="8"/>
    </row>
    <row r="73" spans="1:2" ht="12.75">
      <c r="A73" s="8"/>
      <c r="B73" s="8"/>
    </row>
    <row r="74" spans="1:2" ht="12.75">
      <c r="A74" s="8"/>
      <c r="B74" s="8"/>
    </row>
    <row r="75" spans="1:2" ht="12.75">
      <c r="A75" s="8"/>
      <c r="B75" s="8"/>
    </row>
    <row r="76" spans="1:2" ht="12.75">
      <c r="A76" s="8"/>
      <c r="B76" s="8"/>
    </row>
    <row r="77" spans="1:2" ht="12.75">
      <c r="A77" s="8"/>
      <c r="B77" s="8"/>
    </row>
    <row r="78" spans="1:2" ht="12.75">
      <c r="A78" s="8"/>
      <c r="B78" s="8"/>
    </row>
    <row r="79" spans="1:2" ht="12.75">
      <c r="A79" s="8"/>
      <c r="B79" s="8"/>
    </row>
    <row r="80" spans="1:2" ht="12.75">
      <c r="A80" s="8"/>
      <c r="B80" s="8"/>
    </row>
    <row r="81" spans="1:2" ht="12.75">
      <c r="A81" s="8"/>
      <c r="B81" s="8"/>
    </row>
    <row r="82" spans="1:2" ht="12.75">
      <c r="A82" s="8"/>
      <c r="B82" s="8"/>
    </row>
    <row r="83" spans="1:2" ht="12.75">
      <c r="A83" s="8"/>
      <c r="B83" s="8"/>
    </row>
    <row r="84" spans="1:2" ht="12.75">
      <c r="A84" s="8"/>
      <c r="B84" s="8"/>
    </row>
    <row r="85" spans="1:2" ht="12.75">
      <c r="A85" s="8"/>
      <c r="B85" s="8"/>
    </row>
    <row r="86" spans="1:2" ht="12.75">
      <c r="A86" s="8"/>
      <c r="B86" s="8"/>
    </row>
    <row r="87" spans="1:2" ht="12.75">
      <c r="A87" s="8"/>
      <c r="B87" s="8"/>
    </row>
    <row r="88" spans="1:2" ht="12.75">
      <c r="A88" s="8"/>
      <c r="B88" s="8"/>
    </row>
    <row r="89" spans="1:2" ht="12.75">
      <c r="A89" s="8"/>
      <c r="B89" s="8"/>
    </row>
    <row r="90" spans="1:2" ht="12.75">
      <c r="A90" s="8"/>
      <c r="B90" s="8"/>
    </row>
    <row r="91" spans="1:2" ht="12.75">
      <c r="A91" s="8"/>
      <c r="B91" s="8"/>
    </row>
    <row r="92" spans="1:2" ht="12.75">
      <c r="A92" s="8"/>
      <c r="B92" s="8"/>
    </row>
    <row r="93" spans="1:2" ht="12.75">
      <c r="A93" s="8"/>
      <c r="B93" s="8"/>
    </row>
    <row r="94" spans="1:2" ht="12.75">
      <c r="A94" s="8"/>
      <c r="B94" s="8"/>
    </row>
    <row r="95" spans="1:2" ht="12.75">
      <c r="A95" s="8"/>
      <c r="B95" s="8"/>
    </row>
    <row r="96" spans="1:2" ht="12.75">
      <c r="A96" s="8"/>
      <c r="B96" s="8"/>
    </row>
    <row r="97" spans="1:2" ht="12.75">
      <c r="A97" s="8"/>
      <c r="B97" s="8"/>
    </row>
    <row r="98" spans="1:2" ht="12.75">
      <c r="A98" s="8"/>
      <c r="B98" s="8"/>
    </row>
    <row r="99" spans="1:2" ht="12.75">
      <c r="A99" s="8"/>
      <c r="B99" s="8"/>
    </row>
    <row r="100" spans="1:2" ht="12.75">
      <c r="A100" s="8"/>
      <c r="B100" s="8"/>
    </row>
    <row r="101" spans="1:2" ht="12.75">
      <c r="A101" s="8"/>
      <c r="B101" s="8"/>
    </row>
    <row r="102" spans="1:2" ht="12.75">
      <c r="A102" s="8"/>
      <c r="B102" s="8"/>
    </row>
    <row r="103" spans="1:2" ht="12.75">
      <c r="A103" s="8"/>
      <c r="B103" s="8"/>
    </row>
    <row r="104" spans="1:2" ht="12.75">
      <c r="A104" s="8"/>
      <c r="B104" s="8"/>
    </row>
    <row r="105" spans="1:2" ht="12.75">
      <c r="A105" s="8"/>
      <c r="B105" s="8"/>
    </row>
    <row r="106" spans="1:2" ht="12.75">
      <c r="A106" s="8"/>
      <c r="B106" s="8"/>
    </row>
    <row r="107" spans="1:2" ht="12.75">
      <c r="A107" s="8"/>
      <c r="B107" s="8"/>
    </row>
    <row r="108" spans="1:2" ht="12.75">
      <c r="A108" s="8"/>
      <c r="B108" s="8"/>
    </row>
    <row r="109" spans="1:2" ht="12.75">
      <c r="A109" s="8"/>
      <c r="B109" s="8"/>
    </row>
    <row r="110" spans="1:2" ht="12.75">
      <c r="A110" s="8"/>
      <c r="B110" s="8"/>
    </row>
    <row r="111" spans="1:2" ht="12.75">
      <c r="A111" s="8"/>
      <c r="B111" s="8"/>
    </row>
    <row r="112" spans="1:2" ht="12.75">
      <c r="A112" s="8"/>
      <c r="B112" s="8"/>
    </row>
    <row r="113" spans="1:2" ht="12.75">
      <c r="A113" s="8"/>
      <c r="B113" s="8"/>
    </row>
    <row r="114" spans="1:2" ht="12.75">
      <c r="A114" s="8"/>
      <c r="B114" s="8"/>
    </row>
    <row r="115" spans="1:2" ht="12.75">
      <c r="A115" s="8"/>
      <c r="B115" s="8"/>
    </row>
    <row r="116" spans="1:2" ht="12.75">
      <c r="A116" s="8"/>
      <c r="B116" s="8"/>
    </row>
    <row r="117" spans="1:2" ht="12.75">
      <c r="A117" s="8"/>
      <c r="B117" s="8"/>
    </row>
    <row r="118" spans="1:2" ht="12.75">
      <c r="A118" s="8"/>
      <c r="B118" s="8"/>
    </row>
    <row r="119" spans="1:2" ht="12.75">
      <c r="A119" s="8"/>
      <c r="B119" s="8"/>
    </row>
    <row r="120" spans="1:2" ht="12.75">
      <c r="A120" s="8"/>
      <c r="B120" s="8"/>
    </row>
    <row r="121" spans="1:2" ht="12.75">
      <c r="A121" s="8"/>
      <c r="B121" s="8"/>
    </row>
    <row r="122" spans="1:2" ht="12.75">
      <c r="A122" s="8"/>
      <c r="B122" s="8"/>
    </row>
    <row r="123" spans="1:2" ht="12.75">
      <c r="A123" s="8"/>
      <c r="B123" s="8"/>
    </row>
    <row r="124" spans="1:2" ht="12.75">
      <c r="A124" s="8"/>
      <c r="B124" s="8"/>
    </row>
    <row r="125" spans="1:2" ht="12.75">
      <c r="A125" s="8"/>
      <c r="B125" s="8"/>
    </row>
    <row r="126" spans="1:2" ht="12.75">
      <c r="A126" s="8"/>
      <c r="B126" s="8"/>
    </row>
    <row r="127" spans="1:2" ht="12.75">
      <c r="A127" s="8"/>
      <c r="B127" s="8"/>
    </row>
    <row r="128" spans="1:2" ht="12.75">
      <c r="A128" s="8"/>
      <c r="B128" s="8"/>
    </row>
    <row r="129" spans="1:2" ht="12.75">
      <c r="A129" s="8"/>
      <c r="B129" s="8"/>
    </row>
    <row r="130" spans="1:2" ht="12.75">
      <c r="A130" s="8"/>
      <c r="B130" s="8"/>
    </row>
    <row r="131" spans="1:2" ht="12.75">
      <c r="A131" s="8"/>
      <c r="B131" s="8"/>
    </row>
    <row r="132" spans="1:2" ht="12.75">
      <c r="A132" s="8"/>
      <c r="B132" s="8"/>
    </row>
    <row r="133" spans="1:2" ht="12.75">
      <c r="A133" s="8"/>
      <c r="B133" s="8"/>
    </row>
    <row r="134" spans="1:2" ht="12.75">
      <c r="A134" s="8"/>
      <c r="B134" s="8"/>
    </row>
    <row r="135" spans="1:2" ht="12.75">
      <c r="A135" s="8"/>
      <c r="B135" s="8"/>
    </row>
    <row r="136" spans="1:2" ht="12.75">
      <c r="A136" s="8"/>
      <c r="B136" s="8"/>
    </row>
    <row r="137" spans="1:2" ht="12.75">
      <c r="A137" s="8"/>
      <c r="B137" s="8"/>
    </row>
    <row r="138" spans="1:2" ht="12.75">
      <c r="A138" s="8"/>
      <c r="B138" s="8"/>
    </row>
    <row r="139" spans="1:2" ht="12.75">
      <c r="A139" s="8"/>
      <c r="B139" s="8"/>
    </row>
    <row r="140" spans="1:2" ht="12.75">
      <c r="A140" s="8"/>
      <c r="B140" s="8"/>
    </row>
    <row r="141" spans="1:2" ht="12.75">
      <c r="A141" s="8"/>
      <c r="B141" s="8"/>
    </row>
    <row r="142" spans="1:2" ht="12.75">
      <c r="A142" s="8"/>
      <c r="B142" s="8"/>
    </row>
    <row r="143" spans="1:2" ht="12.75">
      <c r="A143" s="8"/>
      <c r="B143" s="8"/>
    </row>
    <row r="144" spans="1:2" ht="12.75">
      <c r="A144" s="8"/>
      <c r="B144" s="8"/>
    </row>
    <row r="145" spans="1:2" ht="12.75">
      <c r="A145" s="8"/>
      <c r="B145" s="8"/>
    </row>
    <row r="146" spans="1:2" ht="12.75">
      <c r="A146" s="8"/>
      <c r="B146" s="8"/>
    </row>
    <row r="147" spans="1:2" ht="12.75">
      <c r="A147" s="8"/>
      <c r="B147" s="8"/>
    </row>
    <row r="148" spans="1:2" ht="12.75">
      <c r="A148" s="8"/>
      <c r="B148" s="8"/>
    </row>
    <row r="149" spans="1:2" ht="12.75">
      <c r="A149" s="8"/>
      <c r="B149" s="8"/>
    </row>
    <row r="150" spans="1:2" ht="12.75">
      <c r="A150" s="8"/>
      <c r="B150" s="8"/>
    </row>
    <row r="151" spans="1:2" ht="12.75">
      <c r="A151" s="8"/>
      <c r="B151" s="8"/>
    </row>
    <row r="152" spans="1:2" ht="12.75">
      <c r="A152" s="8"/>
      <c r="B152" s="8"/>
    </row>
    <row r="153" spans="1:2" ht="12.75">
      <c r="A153" s="8"/>
      <c r="B153" s="8"/>
    </row>
    <row r="154" spans="1:2" ht="12.75">
      <c r="A154" s="8"/>
      <c r="B154" s="8"/>
    </row>
    <row r="155" spans="1:2" ht="12.75">
      <c r="A155" s="8"/>
      <c r="B155" s="8"/>
    </row>
    <row r="156" spans="1:2" ht="12.75">
      <c r="A156" s="8"/>
      <c r="B156" s="8"/>
    </row>
    <row r="157" spans="1:2" ht="12.75">
      <c r="A157" s="8"/>
      <c r="B157" s="8"/>
    </row>
    <row r="158" spans="1:2" ht="12.75">
      <c r="A158" s="8"/>
      <c r="B158" s="8"/>
    </row>
    <row r="159" spans="1:2" ht="12.75">
      <c r="A159" s="8"/>
      <c r="B159" s="8"/>
    </row>
    <row r="160" spans="1:2" ht="12.75">
      <c r="A160" s="8"/>
      <c r="B160" s="8"/>
    </row>
    <row r="161" spans="1:2" ht="12.75">
      <c r="A161" s="8"/>
      <c r="B161" s="8"/>
    </row>
    <row r="162" spans="1:2" ht="12.75">
      <c r="A162" s="8"/>
      <c r="B162" s="8"/>
    </row>
    <row r="163" spans="1:2" ht="12.75">
      <c r="A163" s="8"/>
      <c r="B163" s="8"/>
    </row>
    <row r="164" spans="1:2" ht="12.75">
      <c r="A164" s="8"/>
      <c r="B164" s="8"/>
    </row>
    <row r="165" spans="1:2" ht="12.75">
      <c r="A165" s="8"/>
      <c r="B165" s="8"/>
    </row>
    <row r="166" spans="1:2" ht="12.75">
      <c r="A166" s="8"/>
      <c r="B166" s="8"/>
    </row>
    <row r="167" spans="1:2" ht="12.75">
      <c r="A167" s="8"/>
      <c r="B167" s="8"/>
    </row>
    <row r="168" spans="1:2" ht="12.75">
      <c r="A168" s="8"/>
      <c r="B168" s="8"/>
    </row>
    <row r="169" spans="1:2" ht="12.75">
      <c r="A169" s="8"/>
      <c r="B169" s="8"/>
    </row>
    <row r="170" spans="1:2" ht="12.75">
      <c r="A170" s="8"/>
      <c r="B170" s="8"/>
    </row>
    <row r="171" spans="1:2" ht="12.75">
      <c r="A171" s="8"/>
      <c r="B171" s="8"/>
    </row>
    <row r="172" spans="1:2" ht="12.75">
      <c r="A172" s="8"/>
      <c r="B172" s="8"/>
    </row>
    <row r="173" spans="1:2" ht="12.75">
      <c r="A173" s="8"/>
      <c r="B173" s="8"/>
    </row>
    <row r="174" spans="1:2" ht="12.75">
      <c r="A174" s="8"/>
      <c r="B174" s="8"/>
    </row>
    <row r="175" spans="1:2" ht="12.75">
      <c r="A175" s="8"/>
      <c r="B175" s="8"/>
    </row>
    <row r="176" spans="1:2" ht="12.75">
      <c r="A176" s="8"/>
      <c r="B176" s="8"/>
    </row>
    <row r="177" spans="1:2" ht="12.75">
      <c r="A177" s="8"/>
      <c r="B177" s="8"/>
    </row>
    <row r="178" spans="1:2" ht="12.75">
      <c r="A178" s="8"/>
      <c r="B178" s="8"/>
    </row>
    <row r="179" spans="1:2" ht="12.75">
      <c r="A179" s="8"/>
      <c r="B179" s="8"/>
    </row>
    <row r="180" spans="1:2" ht="12.75">
      <c r="A180" s="8"/>
      <c r="B180" s="8"/>
    </row>
    <row r="181" spans="1:2" ht="12.75">
      <c r="A181" s="8"/>
      <c r="B181" s="8"/>
    </row>
    <row r="182" spans="1:2" ht="12.75">
      <c r="A182" s="8"/>
      <c r="B182" s="8"/>
    </row>
    <row r="183" spans="1:2" ht="12.75">
      <c r="A183" s="8"/>
      <c r="B183" s="8"/>
    </row>
    <row r="184" spans="1:2" ht="12.75">
      <c r="A184" s="8"/>
      <c r="B184" s="8"/>
    </row>
    <row r="185" spans="1:2" ht="12.75">
      <c r="A185" s="8"/>
      <c r="B185" s="8"/>
    </row>
    <row r="186" spans="1:2" ht="12.75">
      <c r="A186" s="8"/>
      <c r="B186" s="8"/>
    </row>
    <row r="187" spans="1:2" ht="12.75">
      <c r="A187" s="8"/>
      <c r="B187" s="8"/>
    </row>
    <row r="188" spans="1:2" ht="12.75">
      <c r="A188" s="8"/>
      <c r="B188" s="8"/>
    </row>
    <row r="189" spans="1:2" ht="12.75">
      <c r="A189" s="8"/>
      <c r="B189" s="8"/>
    </row>
    <row r="190" spans="1:2" ht="12.75">
      <c r="A190" s="8"/>
      <c r="B190" s="8"/>
    </row>
    <row r="191" spans="1:2" ht="12.75">
      <c r="A191" s="8"/>
      <c r="B191" s="8"/>
    </row>
    <row r="192" spans="1:2" ht="12.75">
      <c r="A192" s="8"/>
      <c r="B192" s="8"/>
    </row>
    <row r="193" spans="1:2" ht="12.75">
      <c r="A193" s="8"/>
      <c r="B193" s="8"/>
    </row>
    <row r="194" spans="1:2" ht="12.75">
      <c r="A194" s="8"/>
      <c r="B194" s="8"/>
    </row>
    <row r="195" spans="1:2" ht="12.75">
      <c r="A195" s="8"/>
      <c r="B195" s="8"/>
    </row>
    <row r="196" spans="1:2" ht="12.75">
      <c r="A196" s="8"/>
      <c r="B196" s="8"/>
    </row>
    <row r="197" spans="1:2" ht="12.75">
      <c r="A197" s="8"/>
      <c r="B197" s="8"/>
    </row>
    <row r="198" spans="1:2" ht="12.75">
      <c r="A198" s="8"/>
      <c r="B198" s="8"/>
    </row>
    <row r="199" spans="1:2" ht="12.75">
      <c r="A199" s="8"/>
      <c r="B199" s="8"/>
    </row>
    <row r="200" spans="1:2" ht="12.75">
      <c r="A200" s="8"/>
      <c r="B200" s="8"/>
    </row>
    <row r="201" spans="1:2" ht="12.75">
      <c r="A201" s="8"/>
      <c r="B201" s="8"/>
    </row>
    <row r="202" spans="1:2" ht="12.75">
      <c r="A202" s="8"/>
      <c r="B202" s="8"/>
    </row>
    <row r="203" spans="1:2" ht="12.75">
      <c r="A203" s="8"/>
      <c r="B203" s="8"/>
    </row>
    <row r="204" spans="1:2" ht="12.75">
      <c r="A204" s="8"/>
      <c r="B204" s="8"/>
    </row>
    <row r="205" spans="1:2" ht="12.75">
      <c r="A205" s="8"/>
      <c r="B205" s="8"/>
    </row>
    <row r="206" spans="1:2" ht="12.75">
      <c r="A206" s="8"/>
      <c r="B206" s="8"/>
    </row>
    <row r="207" spans="1:2" ht="12.75">
      <c r="A207" s="8"/>
      <c r="B207" s="8"/>
    </row>
    <row r="208" spans="1:2" ht="12.75">
      <c r="A208" s="8"/>
      <c r="B208" s="8"/>
    </row>
    <row r="209" spans="1:2" ht="12.75">
      <c r="A209" s="8"/>
      <c r="B209" s="8"/>
    </row>
    <row r="210" spans="1:2" ht="12.75">
      <c r="A210" s="8"/>
      <c r="B210" s="8"/>
    </row>
    <row r="211" spans="1:2" ht="12.75">
      <c r="A211" s="8"/>
      <c r="B211" s="8"/>
    </row>
    <row r="212" spans="1:2" ht="12.75">
      <c r="A212" s="8"/>
      <c r="B212" s="8"/>
    </row>
    <row r="213" spans="1:2" ht="12.75">
      <c r="A213" s="8"/>
      <c r="B213" s="8"/>
    </row>
    <row r="214" spans="1:2" ht="12.75">
      <c r="A214" s="8"/>
      <c r="B214" s="8"/>
    </row>
    <row r="215" spans="1:2" ht="12.75">
      <c r="A215" s="8"/>
      <c r="B215" s="8"/>
    </row>
    <row r="216" spans="1:2" ht="12.75">
      <c r="A216" s="8"/>
      <c r="B216" s="8"/>
    </row>
    <row r="217" spans="1:2" ht="12.75">
      <c r="A217" s="8"/>
      <c r="B217" s="8"/>
    </row>
    <row r="218" spans="1:2" ht="12.75">
      <c r="A218" s="8"/>
      <c r="B218" s="8"/>
    </row>
    <row r="219" spans="1:2" ht="12.75">
      <c r="A219" s="8"/>
      <c r="B219" s="8"/>
    </row>
    <row r="220" spans="1:2" ht="12.75">
      <c r="A220" s="8"/>
      <c r="B220" s="8"/>
    </row>
    <row r="221" spans="1:2" ht="12.75">
      <c r="A221" s="8"/>
      <c r="B221" s="8"/>
    </row>
    <row r="222" spans="1:2" ht="12.75">
      <c r="A222" s="8"/>
      <c r="B222" s="8"/>
    </row>
    <row r="223" spans="1:2" ht="12.75">
      <c r="A223" s="8"/>
      <c r="B223" s="8"/>
    </row>
    <row r="224" spans="1:2" ht="12.75">
      <c r="A224" s="8"/>
      <c r="B224" s="8"/>
    </row>
    <row r="225" spans="1:2" ht="12.75">
      <c r="A225" s="8"/>
      <c r="B225" s="8"/>
    </row>
    <row r="226" spans="1:2" ht="12.75">
      <c r="A226" s="8"/>
      <c r="B226" s="8"/>
    </row>
    <row r="227" spans="1:2" ht="12.75">
      <c r="A227" s="8"/>
      <c r="B227" s="8"/>
    </row>
    <row r="228" spans="1:2" ht="12.75">
      <c r="A228" s="8"/>
      <c r="B228" s="8"/>
    </row>
    <row r="229" spans="1:2" ht="12.75">
      <c r="A229" s="8"/>
      <c r="B229" s="8"/>
    </row>
    <row r="230" spans="1:2" ht="12.75">
      <c r="A230" s="8"/>
      <c r="B230" s="8"/>
    </row>
    <row r="231" spans="1:2" ht="12.75">
      <c r="A231" s="8"/>
      <c r="B231" s="8"/>
    </row>
    <row r="232" spans="1:2" ht="12.75">
      <c r="A232" s="8"/>
      <c r="B232" s="8"/>
    </row>
    <row r="233" spans="1:2" ht="12.75">
      <c r="A233" s="8"/>
      <c r="B233" s="8"/>
    </row>
    <row r="234" spans="1:2" ht="12.75">
      <c r="A234" s="8"/>
      <c r="B234" s="8"/>
    </row>
  </sheetData>
  <mergeCells count="52">
    <mergeCell ref="J43:L43"/>
    <mergeCell ref="C45:G45"/>
    <mergeCell ref="C46:G46"/>
    <mergeCell ref="J46:L46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L12:N13"/>
    <mergeCell ref="O12:Q13"/>
    <mergeCell ref="R12:T13"/>
    <mergeCell ref="C10:E13"/>
    <mergeCell ref="BH12:BJ13"/>
    <mergeCell ref="AP12:AR13"/>
    <mergeCell ref="AV10:AX13"/>
    <mergeCell ref="AY11:BV11"/>
    <mergeCell ref="BN12:BS12"/>
    <mergeCell ref="AY12:BA13"/>
    <mergeCell ref="BE12:BG13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A50:B50"/>
    <mergeCell ref="A15:B15"/>
    <mergeCell ref="A40:B40"/>
    <mergeCell ref="C42:F42"/>
    <mergeCell ref="C43:H43"/>
    <mergeCell ref="C48:E48"/>
    <mergeCell ref="C49:D49"/>
  </mergeCells>
  <printOptions/>
  <pageMargins left="0.59" right="0.26" top="0.24" bottom="0.24" header="0.25" footer="0.22"/>
  <pageSetup horizontalDpi="600" verticalDpi="600" orientation="landscape" paperSize="9" scale="54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</cp:lastModifiedBy>
  <cp:lastPrinted>2009-02-11T07:02:10Z</cp:lastPrinted>
  <dcterms:created xsi:type="dcterms:W3CDTF">2007-01-16T05:35:41Z</dcterms:created>
  <dcterms:modified xsi:type="dcterms:W3CDTF">2009-02-11T07:02:44Z</dcterms:modified>
  <cp:category/>
  <cp:version/>
  <cp:contentType/>
  <cp:contentStatus/>
</cp:coreProperties>
</file>