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1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<sst xmlns="http://schemas.openxmlformats.org/spreadsheetml/2006/main" count="755" uniqueCount="227">
  <si>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</si>
  <si>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</si>
  <si>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</si>
  <si>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</si>
  <si>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</si>
  <si>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</si>
  <si>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</si>
  <si>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</si>
  <si>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</si>
  <si>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</si>
  <si>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</si>
  <si>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</si>
  <si>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</si>
  <si>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</si>
  <si>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</si>
  <si>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</si>
  <si>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</si>
  <si>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</si>
  <si>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</si>
  <si>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</si>
  <si>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</si>
  <si>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</si>
  <si>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</si>
  <si>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</si>
  <si>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</si>
  <si>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</si>
  <si>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</si>
  <si>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</si>
  <si>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</si>
  <si>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</si>
  <si>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</si>
  <si>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</si>
  <si>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</si>
  <si>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</si>
  <si>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</si>
  <si>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</si>
  <si>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</si>
  <si>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</si>
  <si>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</si>
  <si>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</si>
  <si>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</si>
  <si>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</si>
  <si>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</si>
  <si>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</si>
  <si>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</si>
  <si>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</si>
  <si>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</si>
  <si>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</si>
  <si>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</si>
  <si>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</si>
  <si>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</si>
  <si>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</si>
  <si>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</si>
  <si>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</si>
  <si>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</si>
  <si>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</si>
  <si>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</si>
  <si>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</si>
  <si>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</si>
  <si>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</si>
  <si>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</si>
  <si>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</si>
  <si>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</si>
  <si>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</si>
  <si>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</si>
  <si>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</si>
  <si>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</si>
  <si>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</si>
  <si>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</si>
  <si>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</si>
  <si>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</si>
  <si>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</si>
  <si>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</si>
  <si>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</si>
  <si>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</si>
  <si>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</si>
  <si>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</si>
  <si>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</si>
  <si>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</si>
  <si>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</si>
  <si>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</si>
  <si>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</si>
  <si>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</si>
  <si>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</si>
  <si>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</si>
  <si>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</si>
  <si>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</si>
  <si>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</si>
  <si>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</si>
  <si>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</si>
  <si>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</si>
  <si>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</si>
  <si>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</si>
  <si>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</si>
  <si>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</si>
  <si>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</si>
  <si>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</si>
  <si>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</si>
  <si>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</si>
  <si>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</si>
  <si>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</si>
  <si>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</si>
  <si>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</si>
  <si>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</si>
  <si>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</si>
  <si>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</si>
  <si>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</si>
  <si>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</si>
  <si>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</si>
  <si>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</si>
  <si>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</si>
  <si>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</si>
  <si>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</si>
  <si>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</si>
  <si>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</si>
  <si>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</si>
  <si>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</si>
  <si>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</si>
  <si>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</si>
  <si>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</si>
  <si>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</si>
  <si>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</si>
  <si>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</si>
  <si>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</si>
  <si>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</si>
  <si>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</si>
  <si>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</si>
  <si>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</si>
  <si>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</si>
  <si>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</si>
  <si>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</si>
  <si>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</si>
  <si>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</si>
  <si>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</si>
  <si>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</si>
  <si>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</si>
  <si>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</si>
  <si>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</si>
  <si>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</si>
  <si>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</si>
  <si>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</si>
  <si>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</si>
  <si>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</si>
  <si>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</si>
  <si>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</si>
  <si>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</si>
  <si>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</si>
  <si>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</si>
  <si>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</si>
  <si>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</si>
  <si>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</si>
  <si>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</si>
  <si>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</si>
  <si>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</si>
  <si>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</si>
  <si>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</si>
  <si>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</si>
  <si>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</si>
  <si>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</si>
  <si>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</si>
  <si>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</si>
  <si>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</si>
  <si>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</si>
  <si>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</si>
  <si>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</si>
  <si>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</si>
  <si>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</si>
  <si>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</si>
  <si>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</si>
  <si>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</si>
  <si>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</si>
  <si>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</si>
  <si>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</si>
  <si>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</si>
  <si>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</si>
  <si>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</si>
  <si>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</si>
  <si>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</si>
  <si>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</si>
  <si>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</si>
  <si>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</si>
  <si>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</si>
  <si>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</si>
  <si>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</si>
  <si>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</si>
  <si>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</si>
  <si>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</si>
  <si>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</si>
  <si>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</si>
  <si>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</si>
  <si>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</si>
  <si>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</si>
  <si>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</si>
  <si>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</si>
  <si>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</si>
  <si>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</si>
  <si>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</si>
  <si>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</si>
  <si>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</si>
  <si>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</si>
  <si>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</si>
  <si>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</si>
  <si>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</si>
  <si>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</si>
  <si>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</si>
  <si>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</si>
  <si>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</si>
  <si>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</si>
  <si>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</si>
  <si>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</si>
  <si>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</si>
  <si>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</si>
  <si>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</si>
  <si>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</si>
  <si>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</si>
  <si>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</si>
  <si>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</si>
  <si>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</si>
  <si>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</si>
  <si>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</si>
  <si>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</si>
  <si>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</si>
  <si>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</si>
  <si>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</si>
  <si>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Недоимка по местным налогам на 01.04.2010</t>
  </si>
  <si>
    <t>Кредиторская задолженность на 01.04.2010</t>
  </si>
  <si>
    <t xml:space="preserve"> Результаты оценки качества управления финансами и платежеспособности поселений Вурнарского района по состоянию на 01.04.2010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</si>
</sst>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zoomScale="80" zoomScaleNormal="80" zoomScaleSheetLayoutView="10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5" sqref="N3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0.27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0.75</v>
      </c>
      <c r="N6" s="137">
        <v>0.75</v>
      </c>
      <c r="O6" s="137">
        <v>0.75</v>
      </c>
      <c r="P6" s="137">
        <v>0.75</v>
      </c>
      <c r="Q6" s="137">
        <v>1.2</v>
      </c>
      <c r="R6" s="137">
        <v>0.761</v>
      </c>
      <c r="S6" s="137">
        <f>SUM(C6:R6)</f>
        <v>11.831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0.705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0.75</v>
      </c>
      <c r="N7" s="137">
        <v>0.75</v>
      </c>
      <c r="O7" s="137">
        <v>0.75</v>
      </c>
      <c r="P7" s="137">
        <v>0.75</v>
      </c>
      <c r="Q7" s="137">
        <v>1.2</v>
      </c>
      <c r="R7" s="137">
        <v>0</v>
      </c>
      <c r="S7" s="137">
        <f aca="true" t="shared" si="0" ref="S7:S29">SUM(C7:R7)</f>
        <v>11.504999999999999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0.641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0.75</v>
      </c>
      <c r="N8" s="137">
        <v>0.75</v>
      </c>
      <c r="O8" s="137">
        <v>0.75</v>
      </c>
      <c r="P8" s="137">
        <v>0.75</v>
      </c>
      <c r="Q8" s="137">
        <v>1.2</v>
      </c>
      <c r="R8" s="137">
        <v>0.779</v>
      </c>
      <c r="S8" s="137">
        <f t="shared" si="0"/>
        <v>12.219999999999999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0.366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0.75</v>
      </c>
      <c r="N9" s="137">
        <v>0.75</v>
      </c>
      <c r="O9" s="137">
        <v>0.75</v>
      </c>
      <c r="P9" s="137">
        <v>0.75</v>
      </c>
      <c r="Q9" s="137">
        <v>1.2</v>
      </c>
      <c r="R9" s="137">
        <v>0</v>
      </c>
      <c r="S9" s="137">
        <f t="shared" si="0"/>
        <v>11.166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0.437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0.75</v>
      </c>
      <c r="N10" s="137">
        <v>0.75</v>
      </c>
      <c r="O10" s="137">
        <v>0.75</v>
      </c>
      <c r="P10" s="137">
        <v>0.75</v>
      </c>
      <c r="Q10" s="137">
        <v>1.2</v>
      </c>
      <c r="R10" s="137">
        <v>0</v>
      </c>
      <c r="S10" s="137">
        <f t="shared" si="0"/>
        <v>11.236999999999998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0.335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0.75</v>
      </c>
      <c r="N11" s="137">
        <v>0.75</v>
      </c>
      <c r="O11" s="137">
        <v>0.75</v>
      </c>
      <c r="P11" s="137">
        <v>0.75</v>
      </c>
      <c r="Q11" s="137">
        <v>1.2</v>
      </c>
      <c r="R11" s="137">
        <v>1</v>
      </c>
      <c r="S11" s="137">
        <f t="shared" si="0"/>
        <v>12.134999999999998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0.552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0.75</v>
      </c>
      <c r="N12" s="137">
        <v>0.75</v>
      </c>
      <c r="O12" s="137">
        <v>0.75</v>
      </c>
      <c r="P12" s="137">
        <v>0.75</v>
      </c>
      <c r="Q12" s="137">
        <v>1.2</v>
      </c>
      <c r="R12" s="137">
        <v>0.725</v>
      </c>
      <c r="S12" s="137">
        <f t="shared" si="0"/>
        <v>12.077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0</v>
      </c>
      <c r="R13" s="137">
        <v>1</v>
      </c>
      <c r="S13" s="137">
        <f t="shared" si="0"/>
        <v>12.3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0.218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0.75</v>
      </c>
      <c r="N14" s="137">
        <v>0.75</v>
      </c>
      <c r="O14" s="137">
        <v>0.75</v>
      </c>
      <c r="P14" s="137">
        <v>0.75</v>
      </c>
      <c r="Q14" s="137">
        <v>1.2</v>
      </c>
      <c r="R14" s="137">
        <v>0.951</v>
      </c>
      <c r="S14" s="137">
        <f t="shared" si="0"/>
        <v>11.969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0.854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0.75</v>
      </c>
      <c r="O15" s="137">
        <v>0.75</v>
      </c>
      <c r="P15" s="137">
        <v>0.75</v>
      </c>
      <c r="Q15" s="137">
        <v>1.2</v>
      </c>
      <c r="R15" s="137">
        <v>1</v>
      </c>
      <c r="S15" s="137">
        <f t="shared" si="0"/>
        <v>12.654</v>
      </c>
    </row>
    <row r="16" spans="1:19" ht="12.75">
      <c r="A16" s="87">
        <v>11</v>
      </c>
      <c r="B16" s="83" t="s">
        <v>144</v>
      </c>
      <c r="C16" s="88">
        <v>0</v>
      </c>
      <c r="D16" s="137">
        <v>0</v>
      </c>
      <c r="E16" s="137">
        <v>0.482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</v>
      </c>
      <c r="N16" s="137">
        <v>0.75</v>
      </c>
      <c r="O16" s="137">
        <v>0.75</v>
      </c>
      <c r="P16" s="137">
        <v>0.75</v>
      </c>
      <c r="Q16" s="137">
        <v>1.2</v>
      </c>
      <c r="R16" s="137">
        <v>0.686</v>
      </c>
      <c r="S16" s="137">
        <f t="shared" si="0"/>
        <v>11.218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0.581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0.75</v>
      </c>
      <c r="N17" s="137">
        <v>0.75</v>
      </c>
      <c r="O17" s="137">
        <v>0.75</v>
      </c>
      <c r="P17" s="137">
        <v>0.75</v>
      </c>
      <c r="Q17" s="137">
        <v>1.2</v>
      </c>
      <c r="R17" s="137">
        <v>0.55</v>
      </c>
      <c r="S17" s="137">
        <f t="shared" si="0"/>
        <v>11.931000000000001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0.374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0.75</v>
      </c>
      <c r="N18" s="137">
        <v>0.75</v>
      </c>
      <c r="O18" s="137">
        <v>0.75</v>
      </c>
      <c r="P18" s="137">
        <v>0.75</v>
      </c>
      <c r="Q18" s="137">
        <v>1.2</v>
      </c>
      <c r="R18" s="137">
        <v>0.209</v>
      </c>
      <c r="S18" s="137">
        <f t="shared" si="0"/>
        <v>11.383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0.063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0.75</v>
      </c>
      <c r="N19" s="137">
        <v>0.75</v>
      </c>
      <c r="O19" s="137">
        <v>0.75</v>
      </c>
      <c r="P19" s="137">
        <v>0.75</v>
      </c>
      <c r="Q19" s="137">
        <v>1.2</v>
      </c>
      <c r="R19" s="137">
        <v>0.391</v>
      </c>
      <c r="S19" s="137">
        <f t="shared" si="0"/>
        <v>11.254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0.734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0.75</v>
      </c>
      <c r="N20" s="137">
        <v>0.75</v>
      </c>
      <c r="O20" s="137">
        <v>0.75</v>
      </c>
      <c r="P20" s="137">
        <v>0.75</v>
      </c>
      <c r="Q20" s="137">
        <v>1.2</v>
      </c>
      <c r="R20" s="137">
        <v>0.888</v>
      </c>
      <c r="S20" s="137">
        <f t="shared" si="0"/>
        <v>12.421999999999999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0.473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0.75</v>
      </c>
      <c r="N21" s="137">
        <v>0.75</v>
      </c>
      <c r="O21" s="137">
        <v>0.75</v>
      </c>
      <c r="P21" s="137">
        <v>0.75</v>
      </c>
      <c r="Q21" s="137">
        <v>1.2</v>
      </c>
      <c r="R21" s="137">
        <v>0.808</v>
      </c>
      <c r="S21" s="137">
        <f t="shared" si="0"/>
        <v>12.081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0.408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0.75</v>
      </c>
      <c r="N22" s="137">
        <v>0.75</v>
      </c>
      <c r="O22" s="137">
        <v>0.75</v>
      </c>
      <c r="P22" s="137">
        <v>0.75</v>
      </c>
      <c r="Q22" s="137">
        <v>1.2</v>
      </c>
      <c r="R22" s="137">
        <v>0.678</v>
      </c>
      <c r="S22" s="137">
        <f t="shared" si="0"/>
        <v>11.886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0.077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0.75</v>
      </c>
      <c r="N23" s="137">
        <v>0.75</v>
      </c>
      <c r="O23" s="137">
        <v>0.75</v>
      </c>
      <c r="P23" s="137">
        <v>0.75</v>
      </c>
      <c r="Q23" s="137">
        <v>1.2</v>
      </c>
      <c r="R23" s="137">
        <v>0.736</v>
      </c>
      <c r="S23" s="137">
        <f t="shared" si="0"/>
        <v>11.613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0.65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0.75</v>
      </c>
      <c r="N24" s="137">
        <v>0.75</v>
      </c>
      <c r="O24" s="137">
        <v>0.75</v>
      </c>
      <c r="P24" s="137">
        <v>0.75</v>
      </c>
      <c r="Q24" s="137">
        <v>1.2</v>
      </c>
      <c r="R24" s="137">
        <v>0.456</v>
      </c>
      <c r="S24" s="137">
        <f t="shared" si="0"/>
        <v>11.905999999999999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:F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64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5" t="s">
        <v>1</v>
      </c>
      <c r="J3" s="165" t="s">
        <v>2</v>
      </c>
      <c r="K3" s="5" t="s">
        <v>3</v>
      </c>
    </row>
    <row r="4" spans="1:11" s="10" customFormat="1" ht="37.5" customHeight="1">
      <c r="A4" s="164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7"/>
      <c r="J4" s="167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4972.8</v>
      </c>
      <c r="E6" s="155">
        <v>1896</v>
      </c>
      <c r="F6" s="90">
        <v>282.6</v>
      </c>
      <c r="G6" s="90">
        <f>D6-E6-F6</f>
        <v>2794.2000000000003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4873.3</v>
      </c>
      <c r="E7" s="155">
        <v>2537.8</v>
      </c>
      <c r="F7" s="90">
        <v>232.8</v>
      </c>
      <c r="G7" s="90">
        <f aca="true" t="shared" si="2" ref="G7:G29">D7-E7-F7</f>
        <v>2102.7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2804.5</v>
      </c>
      <c r="E8" s="156">
        <v>113.7</v>
      </c>
      <c r="F8" s="90">
        <v>322.3</v>
      </c>
      <c r="G8" s="90">
        <f t="shared" si="2"/>
        <v>2368.5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2131.5</v>
      </c>
      <c r="E9" s="155">
        <v>45.5</v>
      </c>
      <c r="F9" s="90">
        <v>222.3</v>
      </c>
      <c r="G9" s="90">
        <f t="shared" si="2"/>
        <v>1863.7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2021.8</v>
      </c>
      <c r="E10" s="156">
        <v>45.5</v>
      </c>
      <c r="F10" s="90">
        <v>145.4</v>
      </c>
      <c r="G10" s="90">
        <f t="shared" si="2"/>
        <v>1830.8999999999999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2364.7</v>
      </c>
      <c r="E11" s="155">
        <v>45.5</v>
      </c>
      <c r="F11" s="90">
        <v>249</v>
      </c>
      <c r="G11" s="90">
        <f t="shared" si="2"/>
        <v>2070.2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2216</v>
      </c>
      <c r="E12" s="156">
        <v>45.5</v>
      </c>
      <c r="F12" s="90">
        <v>169</v>
      </c>
      <c r="G12" s="90">
        <f t="shared" si="2"/>
        <v>2001.5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15045</v>
      </c>
      <c r="E13" s="157">
        <v>1086</v>
      </c>
      <c r="F13" s="90">
        <v>692</v>
      </c>
      <c r="G13" s="90">
        <f t="shared" si="2"/>
        <v>13267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3326.7</v>
      </c>
      <c r="E14" s="155">
        <v>113.7</v>
      </c>
      <c r="F14" s="90">
        <v>209.1</v>
      </c>
      <c r="G14" s="90">
        <f t="shared" si="2"/>
        <v>3003.9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2859</v>
      </c>
      <c r="E15" s="156">
        <v>113.7</v>
      </c>
      <c r="F15" s="90">
        <v>342.2</v>
      </c>
      <c r="G15" s="90">
        <f t="shared" si="2"/>
        <v>2403.1000000000004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8823.7</v>
      </c>
      <c r="E16" s="156">
        <v>1571.1</v>
      </c>
      <c r="F16" s="90">
        <v>2714.5</v>
      </c>
      <c r="G16" s="90">
        <f t="shared" si="2"/>
        <v>4538.1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1980.4</v>
      </c>
      <c r="E17" s="155">
        <v>45.5</v>
      </c>
      <c r="F17" s="90">
        <v>120.2</v>
      </c>
      <c r="G17" s="90">
        <f t="shared" si="2"/>
        <v>1814.7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3027.7</v>
      </c>
      <c r="E18" s="156">
        <v>45.5</v>
      </c>
      <c r="F18" s="90">
        <v>230.3</v>
      </c>
      <c r="G18" s="90">
        <f t="shared" si="2"/>
        <v>2751.8999999999996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2329.2</v>
      </c>
      <c r="E19" s="155">
        <v>113.7</v>
      </c>
      <c r="F19" s="90">
        <v>299.1</v>
      </c>
      <c r="G19" s="90">
        <f t="shared" si="2"/>
        <v>1916.4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2098.3</v>
      </c>
      <c r="E20" s="156">
        <v>45.5</v>
      </c>
      <c r="F20" s="90">
        <v>185.9</v>
      </c>
      <c r="G20" s="90">
        <f t="shared" si="2"/>
        <v>1866.9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1764.5</v>
      </c>
      <c r="E21" s="156">
        <v>45.5</v>
      </c>
      <c r="F21" s="90">
        <v>98.4</v>
      </c>
      <c r="G21" s="90">
        <f t="shared" si="2"/>
        <v>1620.6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2343</v>
      </c>
      <c r="E22" s="156">
        <v>113.7</v>
      </c>
      <c r="F22" s="90">
        <v>188.8</v>
      </c>
      <c r="G22" s="90">
        <f t="shared" si="2"/>
        <v>2040.5000000000002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1877.3</v>
      </c>
      <c r="E23" s="156">
        <v>45.5</v>
      </c>
      <c r="F23" s="90">
        <v>141.7</v>
      </c>
      <c r="G23" s="90">
        <f t="shared" si="2"/>
        <v>1690.1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5005.6</v>
      </c>
      <c r="E24" s="155">
        <v>2309.7</v>
      </c>
      <c r="F24" s="90">
        <v>279.3</v>
      </c>
      <c r="G24" s="90">
        <f t="shared" si="2"/>
        <v>2416.6000000000004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3" t="s">
        <v>24</v>
      </c>
      <c r="B30" s="163"/>
      <c r="C30" s="12">
        <f>SUM(C6:C29)</f>
        <v>0</v>
      </c>
      <c r="D30" s="161">
        <f>SUM(D6:D29)</f>
        <v>71865</v>
      </c>
      <c r="E30" s="161">
        <f>SUM(E6:E29)</f>
        <v>10378.599999999999</v>
      </c>
      <c r="F30" s="160">
        <f>SUM(F6:F29)</f>
        <v>7124.9</v>
      </c>
      <c r="G30" s="12">
        <f>SUM(G6:G29)</f>
        <v>54361.5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F33" sqref="F3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64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5" t="s">
        <v>1</v>
      </c>
      <c r="I3" s="165" t="s">
        <v>2</v>
      </c>
      <c r="J3" s="6" t="s">
        <v>3</v>
      </c>
    </row>
    <row r="4" spans="1:10" s="10" customFormat="1" ht="42.75" customHeight="1">
      <c r="A4" s="164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7"/>
      <c r="I4" s="167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90">
        <v>306.1</v>
      </c>
      <c r="E6" s="155">
        <v>4.5</v>
      </c>
      <c r="F6" s="90">
        <v>282.6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90">
        <v>265.5</v>
      </c>
      <c r="E7" s="155">
        <v>4.8</v>
      </c>
      <c r="F7" s="90">
        <v>232.8</v>
      </c>
      <c r="G7" s="107">
        <f aca="true" t="shared" si="1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90">
        <v>218.5</v>
      </c>
      <c r="E8" s="156">
        <v>4</v>
      </c>
      <c r="F8" s="90">
        <v>322.3</v>
      </c>
      <c r="G8" s="107">
        <f t="shared" si="1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90">
        <v>467.9</v>
      </c>
      <c r="E9" s="155">
        <v>4.5</v>
      </c>
      <c r="F9" s="90">
        <v>222.3</v>
      </c>
      <c r="G9" s="107">
        <f t="shared" si="1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90">
        <v>277.8</v>
      </c>
      <c r="E10" s="156">
        <v>3.8</v>
      </c>
      <c r="F10" s="90">
        <v>145.4</v>
      </c>
      <c r="G10" s="107">
        <f t="shared" si="1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90">
        <v>163.6</v>
      </c>
      <c r="E11" s="155">
        <v>5.6</v>
      </c>
      <c r="F11" s="90">
        <v>249</v>
      </c>
      <c r="G11" s="107">
        <f t="shared" si="1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90">
        <v>123.2</v>
      </c>
      <c r="E12" s="156">
        <v>4.7</v>
      </c>
      <c r="F12" s="90">
        <v>169</v>
      </c>
      <c r="G12" s="107">
        <f t="shared" si="1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90">
        <v>12685.3</v>
      </c>
      <c r="E13" s="157">
        <v>0</v>
      </c>
      <c r="F13" s="90">
        <v>692</v>
      </c>
      <c r="G13" s="107">
        <f t="shared" si="1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90">
        <v>304.4</v>
      </c>
      <c r="E14" s="155">
        <v>5</v>
      </c>
      <c r="F14" s="90">
        <v>209.1</v>
      </c>
      <c r="G14" s="107">
        <f t="shared" si="1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90">
        <v>253.5</v>
      </c>
      <c r="E15" s="156">
        <v>4</v>
      </c>
      <c r="F15" s="90">
        <v>342.2</v>
      </c>
      <c r="G15" s="107">
        <f t="shared" si="1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90">
        <v>1355.6</v>
      </c>
      <c r="E16" s="156">
        <v>11.4</v>
      </c>
      <c r="F16" s="90">
        <v>2714.5</v>
      </c>
      <c r="G16" s="107">
        <f t="shared" si="1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90">
        <v>133.5</v>
      </c>
      <c r="E17" s="155">
        <v>3.1</v>
      </c>
      <c r="F17" s="90">
        <v>120.2</v>
      </c>
      <c r="G17" s="107">
        <f t="shared" si="1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90">
        <v>244.9</v>
      </c>
      <c r="E18" s="156">
        <v>2.1</v>
      </c>
      <c r="F18" s="90">
        <v>230.3</v>
      </c>
      <c r="G18" s="107">
        <f t="shared" si="1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90">
        <v>171.1</v>
      </c>
      <c r="E19" s="155">
        <v>4.4</v>
      </c>
      <c r="F19" s="90">
        <v>299.1</v>
      </c>
      <c r="G19" s="107">
        <f t="shared" si="1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90">
        <v>302.1</v>
      </c>
      <c r="E20" s="156">
        <v>5.3</v>
      </c>
      <c r="F20" s="90">
        <v>185.9</v>
      </c>
      <c r="G20" s="107">
        <f t="shared" si="1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90">
        <v>264.5</v>
      </c>
      <c r="E21" s="156">
        <v>2.7</v>
      </c>
      <c r="F21" s="90">
        <v>98.4</v>
      </c>
      <c r="G21" s="107">
        <f t="shared" si="1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90">
        <v>304.9</v>
      </c>
      <c r="E22" s="156">
        <v>5.2</v>
      </c>
      <c r="F22" s="90">
        <v>188.8</v>
      </c>
      <c r="G22" s="107">
        <f t="shared" si="1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90">
        <v>157.4</v>
      </c>
      <c r="E23" s="156">
        <v>3.4</v>
      </c>
      <c r="F23" s="90">
        <v>141.7</v>
      </c>
      <c r="G23" s="107">
        <f t="shared" si="1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90">
        <v>568.1</v>
      </c>
      <c r="E24" s="155">
        <v>4.6</v>
      </c>
      <c r="F24" s="90">
        <v>279.3</v>
      </c>
      <c r="G24" s="107">
        <f t="shared" si="1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/>
      <c r="G25" s="107" t="e">
        <f t="shared" si="1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1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1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1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1"/>
        <v>#DIV/0!</v>
      </c>
      <c r="H29" s="92"/>
      <c r="I29" s="13">
        <v>0.5</v>
      </c>
      <c r="J29" s="13">
        <f t="shared" si="0"/>
        <v>0</v>
      </c>
    </row>
    <row r="30" spans="1:10" ht="11.25">
      <c r="A30" s="163" t="s">
        <v>24</v>
      </c>
      <c r="B30" s="163"/>
      <c r="C30" s="12">
        <f>SUM(C6:C29)</f>
        <v>0</v>
      </c>
      <c r="D30" s="12">
        <f>SUM(D6:D29)</f>
        <v>18567.899999999998</v>
      </c>
      <c r="E30" s="12">
        <f>SUM(E6:E29)</f>
        <v>83.10000000000001</v>
      </c>
      <c r="F30" s="12">
        <f>SUM(F6:F29)</f>
        <v>7124.9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O16">
      <pane xSplit="14715" topLeftCell="V15" activePane="topLeft" state="split"/>
      <selection pane="topLeft" activeCell="R45" sqref="R45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64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5" t="s">
        <v>1</v>
      </c>
      <c r="S4" s="165" t="s">
        <v>7</v>
      </c>
      <c r="T4" s="6" t="s">
        <v>3</v>
      </c>
    </row>
    <row r="5" spans="1:20" s="10" customFormat="1" ht="45.75" customHeight="1">
      <c r="A5" s="164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7"/>
      <c r="S5" s="167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4972.8</v>
      </c>
      <c r="G7" s="155">
        <v>2178.7</v>
      </c>
      <c r="H7" s="141">
        <f>F7-G7</f>
        <v>2794.1000000000004</v>
      </c>
      <c r="I7" s="157">
        <v>1836.2</v>
      </c>
      <c r="J7" s="23">
        <v>1787.2</v>
      </c>
      <c r="K7" s="158">
        <f aca="true" t="shared" si="0" ref="K7:K30">I7-J7</f>
        <v>49</v>
      </c>
      <c r="L7" s="90">
        <f>H7-K7</f>
        <v>2745.1000000000004</v>
      </c>
      <c r="M7" s="90">
        <v>4972.8</v>
      </c>
      <c r="N7" s="155">
        <v>1896</v>
      </c>
      <c r="O7" s="90">
        <v>282.6</v>
      </c>
      <c r="P7" s="90">
        <f>M7-N7-O7</f>
        <v>2794.2000000000003</v>
      </c>
      <c r="Q7" s="91">
        <f>L7/P7*100</f>
        <v>98.24278863359817</v>
      </c>
      <c r="R7" s="92">
        <v>1</v>
      </c>
      <c r="S7" s="13">
        <v>0.75</v>
      </c>
      <c r="T7" s="13">
        <f aca="true" t="shared" si="1" ref="T7:T30">R7*S7</f>
        <v>0.75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4873.3</v>
      </c>
      <c r="G8" s="155">
        <v>2770.6</v>
      </c>
      <c r="H8" s="141">
        <f aca="true" t="shared" si="3" ref="H8:H30">F8-G8</f>
        <v>2102.7000000000003</v>
      </c>
      <c r="I8" s="152">
        <v>2519.1</v>
      </c>
      <c r="J8" s="23">
        <v>2494.2</v>
      </c>
      <c r="K8" s="152">
        <f t="shared" si="0"/>
        <v>24.90000000000009</v>
      </c>
      <c r="L8" s="90">
        <f>H8-K8</f>
        <v>2077.8</v>
      </c>
      <c r="M8" s="90">
        <v>4873.3</v>
      </c>
      <c r="N8" s="155">
        <v>2537.8</v>
      </c>
      <c r="O8" s="90">
        <v>232.8</v>
      </c>
      <c r="P8" s="90">
        <f aca="true" t="shared" si="4" ref="P8:P30">M8-N8-O8</f>
        <v>2102.7</v>
      </c>
      <c r="Q8" s="91">
        <f aca="true" t="shared" si="5" ref="Q8:Q30">L8/P8*100</f>
        <v>98.81580824654019</v>
      </c>
      <c r="R8" s="92">
        <v>1</v>
      </c>
      <c r="S8" s="13">
        <v>0.75</v>
      </c>
      <c r="T8" s="13">
        <f t="shared" si="1"/>
        <v>0.75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2804.5</v>
      </c>
      <c r="G9" s="155">
        <v>436</v>
      </c>
      <c r="H9" s="141">
        <f t="shared" si="3"/>
        <v>2368.5</v>
      </c>
      <c r="I9" s="157">
        <v>35.6</v>
      </c>
      <c r="J9" s="23">
        <v>5</v>
      </c>
      <c r="K9" s="152">
        <f t="shared" si="0"/>
        <v>30.6</v>
      </c>
      <c r="L9" s="90">
        <f aca="true" t="shared" si="6" ref="L9:L25">H9-K9</f>
        <v>2337.9</v>
      </c>
      <c r="M9" s="90">
        <v>2804.5</v>
      </c>
      <c r="N9" s="156">
        <v>113.7</v>
      </c>
      <c r="O9" s="90">
        <v>322.3</v>
      </c>
      <c r="P9" s="90">
        <f t="shared" si="4"/>
        <v>2368.5</v>
      </c>
      <c r="Q9" s="91">
        <f t="shared" si="5"/>
        <v>98.70804306523117</v>
      </c>
      <c r="R9" s="92">
        <v>1</v>
      </c>
      <c r="S9" s="13">
        <v>0.75</v>
      </c>
      <c r="T9" s="13">
        <f t="shared" si="1"/>
        <v>0.75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2131.5</v>
      </c>
      <c r="G10" s="155">
        <v>267.9</v>
      </c>
      <c r="H10" s="141">
        <f t="shared" si="3"/>
        <v>1863.6</v>
      </c>
      <c r="I10" s="157">
        <v>13</v>
      </c>
      <c r="J10" s="23">
        <v>2</v>
      </c>
      <c r="K10" s="152">
        <f t="shared" si="0"/>
        <v>11</v>
      </c>
      <c r="L10" s="90">
        <f t="shared" si="6"/>
        <v>1852.6</v>
      </c>
      <c r="M10" s="90">
        <v>2131.5</v>
      </c>
      <c r="N10" s="155">
        <v>45.5</v>
      </c>
      <c r="O10" s="90">
        <v>222.3</v>
      </c>
      <c r="P10" s="90">
        <f t="shared" si="4"/>
        <v>1863.7</v>
      </c>
      <c r="Q10" s="91">
        <f t="shared" si="5"/>
        <v>99.4044105811021</v>
      </c>
      <c r="R10" s="92">
        <v>1</v>
      </c>
      <c r="S10" s="13">
        <v>0.75</v>
      </c>
      <c r="T10" s="13">
        <f t="shared" si="1"/>
        <v>0.75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2021.8</v>
      </c>
      <c r="G11" s="155">
        <v>190.9</v>
      </c>
      <c r="H11" s="141">
        <f t="shared" si="3"/>
        <v>1830.8999999999999</v>
      </c>
      <c r="I11" s="157">
        <v>58.4</v>
      </c>
      <c r="J11" s="23">
        <v>2</v>
      </c>
      <c r="K11" s="152">
        <f>I11-J11</f>
        <v>56.4</v>
      </c>
      <c r="L11" s="90">
        <f t="shared" si="6"/>
        <v>1774.4999999999998</v>
      </c>
      <c r="M11" s="90">
        <v>2021.8</v>
      </c>
      <c r="N11" s="156">
        <v>45.5</v>
      </c>
      <c r="O11" s="90">
        <v>145.4</v>
      </c>
      <c r="P11" s="90">
        <f t="shared" si="4"/>
        <v>1830.8999999999999</v>
      </c>
      <c r="Q11" s="91">
        <f t="shared" si="5"/>
        <v>96.91954776339504</v>
      </c>
      <c r="R11" s="92">
        <v>1</v>
      </c>
      <c r="S11" s="13">
        <v>0.75</v>
      </c>
      <c r="T11" s="13">
        <f t="shared" si="1"/>
        <v>0.75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2364.7</v>
      </c>
      <c r="G12" s="155">
        <v>294.5</v>
      </c>
      <c r="H12" s="141">
        <f t="shared" si="3"/>
        <v>2070.2</v>
      </c>
      <c r="I12" s="157">
        <v>6</v>
      </c>
      <c r="J12" s="23">
        <v>2</v>
      </c>
      <c r="K12" s="152">
        <f t="shared" si="0"/>
        <v>4</v>
      </c>
      <c r="L12" s="90">
        <f t="shared" si="6"/>
        <v>2066.2</v>
      </c>
      <c r="M12" s="90">
        <v>2364.7</v>
      </c>
      <c r="N12" s="155">
        <v>45.5</v>
      </c>
      <c r="O12" s="90">
        <v>249</v>
      </c>
      <c r="P12" s="90">
        <f t="shared" si="4"/>
        <v>2070.2</v>
      </c>
      <c r="Q12" s="91">
        <f t="shared" si="5"/>
        <v>99.80678195343445</v>
      </c>
      <c r="R12" s="92">
        <v>1</v>
      </c>
      <c r="S12" s="13">
        <v>0.75</v>
      </c>
      <c r="T12" s="13">
        <f t="shared" si="1"/>
        <v>0.75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2216</v>
      </c>
      <c r="G13" s="155">
        <v>214.5</v>
      </c>
      <c r="H13" s="141">
        <f t="shared" si="3"/>
        <v>2001.5</v>
      </c>
      <c r="I13" s="152">
        <v>71.2</v>
      </c>
      <c r="J13" s="23">
        <v>2</v>
      </c>
      <c r="K13" s="152">
        <f t="shared" si="0"/>
        <v>69.2</v>
      </c>
      <c r="L13" s="90">
        <f t="shared" si="6"/>
        <v>1932.3</v>
      </c>
      <c r="M13" s="90">
        <v>2216</v>
      </c>
      <c r="N13" s="156">
        <v>45.5</v>
      </c>
      <c r="O13" s="90">
        <v>169</v>
      </c>
      <c r="P13" s="90">
        <f t="shared" si="4"/>
        <v>2001.5</v>
      </c>
      <c r="Q13" s="91">
        <f t="shared" si="5"/>
        <v>96.5425930552086</v>
      </c>
      <c r="R13" s="92">
        <v>1</v>
      </c>
      <c r="S13" s="13">
        <v>0.75</v>
      </c>
      <c r="T13" s="13">
        <f t="shared" si="1"/>
        <v>0.75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19121</v>
      </c>
      <c r="G14" s="155">
        <v>1778</v>
      </c>
      <c r="H14" s="141">
        <f t="shared" si="3"/>
        <v>17343</v>
      </c>
      <c r="I14" s="157">
        <v>4373.4</v>
      </c>
      <c r="J14" s="23">
        <v>757.4</v>
      </c>
      <c r="K14" s="152">
        <f t="shared" si="0"/>
        <v>3615.9999999999995</v>
      </c>
      <c r="L14" s="90">
        <f t="shared" si="6"/>
        <v>13727</v>
      </c>
      <c r="M14" s="90">
        <v>15045</v>
      </c>
      <c r="N14" s="157">
        <v>1086</v>
      </c>
      <c r="O14" s="90">
        <v>692</v>
      </c>
      <c r="P14" s="90">
        <f t="shared" si="4"/>
        <v>13267</v>
      </c>
      <c r="Q14" s="91">
        <f t="shared" si="5"/>
        <v>103.46724956659381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3326.7</v>
      </c>
      <c r="G15" s="155">
        <v>322.8</v>
      </c>
      <c r="H15" s="141">
        <f t="shared" si="3"/>
        <v>3003.8999999999996</v>
      </c>
      <c r="I15" s="152">
        <v>31.3</v>
      </c>
      <c r="J15" s="23">
        <v>5</v>
      </c>
      <c r="K15" s="152">
        <f t="shared" si="0"/>
        <v>26.3</v>
      </c>
      <c r="L15" s="90">
        <f t="shared" si="6"/>
        <v>2977.5999999999995</v>
      </c>
      <c r="M15" s="90">
        <v>3326.7</v>
      </c>
      <c r="N15" s="155">
        <v>113.7</v>
      </c>
      <c r="O15" s="90">
        <v>209.1</v>
      </c>
      <c r="P15" s="90">
        <f t="shared" si="4"/>
        <v>3003.9</v>
      </c>
      <c r="Q15" s="91">
        <f t="shared" si="5"/>
        <v>99.12447152035685</v>
      </c>
      <c r="R15" s="92">
        <v>1</v>
      </c>
      <c r="S15" s="13">
        <v>0.75</v>
      </c>
      <c r="T15" s="13">
        <f t="shared" si="1"/>
        <v>0.75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2859</v>
      </c>
      <c r="G16" s="155">
        <v>455.8</v>
      </c>
      <c r="H16" s="141">
        <f t="shared" si="3"/>
        <v>2403.2</v>
      </c>
      <c r="I16" s="152">
        <v>90.8</v>
      </c>
      <c r="J16" s="23">
        <v>5</v>
      </c>
      <c r="K16" s="152">
        <f t="shared" si="0"/>
        <v>85.8</v>
      </c>
      <c r="L16" s="90">
        <f t="shared" si="6"/>
        <v>2317.3999999999996</v>
      </c>
      <c r="M16" s="90">
        <v>2859</v>
      </c>
      <c r="N16" s="156">
        <v>113.7</v>
      </c>
      <c r="O16" s="90">
        <v>342.2</v>
      </c>
      <c r="P16" s="90">
        <f t="shared" si="4"/>
        <v>2403.1000000000004</v>
      </c>
      <c r="Q16" s="91">
        <f t="shared" si="5"/>
        <v>96.43377304315256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8823.7</v>
      </c>
      <c r="G17" s="155">
        <v>4285.5</v>
      </c>
      <c r="H17" s="141">
        <f t="shared" si="3"/>
        <v>4538.200000000001</v>
      </c>
      <c r="I17" s="152">
        <v>3728.8</v>
      </c>
      <c r="J17" s="23">
        <v>3705.8</v>
      </c>
      <c r="K17" s="152">
        <f t="shared" si="0"/>
        <v>23</v>
      </c>
      <c r="L17" s="90">
        <f t="shared" si="6"/>
        <v>4515.200000000001</v>
      </c>
      <c r="M17" s="90">
        <v>8823.7</v>
      </c>
      <c r="N17" s="156">
        <v>1571.1</v>
      </c>
      <c r="O17" s="90">
        <v>2714.5</v>
      </c>
      <c r="P17" s="90">
        <f t="shared" si="4"/>
        <v>4538.1</v>
      </c>
      <c r="Q17" s="91">
        <f t="shared" si="5"/>
        <v>99.49538353055244</v>
      </c>
      <c r="R17" s="92">
        <v>1</v>
      </c>
      <c r="S17" s="13">
        <v>0.75</v>
      </c>
      <c r="T17" s="13">
        <f>R17*S17</f>
        <v>0.75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1980.4</v>
      </c>
      <c r="G18" s="155">
        <v>165.7</v>
      </c>
      <c r="H18" s="141">
        <f t="shared" si="3"/>
        <v>1814.7</v>
      </c>
      <c r="I18" s="157">
        <v>12</v>
      </c>
      <c r="J18" s="23">
        <v>2</v>
      </c>
      <c r="K18" s="152">
        <f t="shared" si="0"/>
        <v>10</v>
      </c>
      <c r="L18" s="90">
        <f t="shared" si="6"/>
        <v>1804.7</v>
      </c>
      <c r="M18" s="90">
        <v>1980.4</v>
      </c>
      <c r="N18" s="155">
        <v>45.5</v>
      </c>
      <c r="O18" s="90">
        <v>120.2</v>
      </c>
      <c r="P18" s="90">
        <f t="shared" si="4"/>
        <v>1814.7</v>
      </c>
      <c r="Q18" s="91">
        <f t="shared" si="5"/>
        <v>99.44894472915632</v>
      </c>
      <c r="R18" s="92">
        <v>1</v>
      </c>
      <c r="S18" s="13">
        <v>0.75</v>
      </c>
      <c r="T18" s="13">
        <f t="shared" si="1"/>
        <v>0.75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3027.7</v>
      </c>
      <c r="G19" s="155">
        <v>275.8</v>
      </c>
      <c r="H19" s="141">
        <f t="shared" si="3"/>
        <v>2751.8999999999996</v>
      </c>
      <c r="I19" s="152">
        <v>10.8</v>
      </c>
      <c r="J19" s="23">
        <v>5</v>
      </c>
      <c r="K19" s="152">
        <f t="shared" si="0"/>
        <v>5.800000000000001</v>
      </c>
      <c r="L19" s="90">
        <f t="shared" si="6"/>
        <v>2746.0999999999995</v>
      </c>
      <c r="M19" s="90">
        <v>3027.7</v>
      </c>
      <c r="N19" s="156">
        <v>45.5</v>
      </c>
      <c r="O19" s="90">
        <v>230.3</v>
      </c>
      <c r="P19" s="90">
        <f t="shared" si="4"/>
        <v>2751.8999999999996</v>
      </c>
      <c r="Q19" s="91">
        <f t="shared" si="5"/>
        <v>99.78923652749009</v>
      </c>
      <c r="R19" s="92">
        <v>1</v>
      </c>
      <c r="S19" s="13">
        <v>0.75</v>
      </c>
      <c r="T19" s="13">
        <f t="shared" si="1"/>
        <v>0.75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2329.2</v>
      </c>
      <c r="G20" s="155">
        <v>412.7</v>
      </c>
      <c r="H20" s="141">
        <f t="shared" si="3"/>
        <v>1916.4999999999998</v>
      </c>
      <c r="I20" s="157">
        <v>34.3</v>
      </c>
      <c r="J20" s="23">
        <v>2</v>
      </c>
      <c r="K20" s="152">
        <f t="shared" si="0"/>
        <v>32.3</v>
      </c>
      <c r="L20" s="90">
        <f t="shared" si="6"/>
        <v>1884.1999999999998</v>
      </c>
      <c r="M20" s="90">
        <v>2329.2</v>
      </c>
      <c r="N20" s="155">
        <v>113.7</v>
      </c>
      <c r="O20" s="90">
        <v>299.1</v>
      </c>
      <c r="P20" s="90">
        <f t="shared" si="4"/>
        <v>1916.4</v>
      </c>
      <c r="Q20" s="91">
        <f t="shared" si="5"/>
        <v>98.31976622834479</v>
      </c>
      <c r="R20" s="92">
        <v>1</v>
      </c>
      <c r="S20" s="13">
        <v>0.75</v>
      </c>
      <c r="T20" s="13">
        <f t="shared" si="1"/>
        <v>0.75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2098.3</v>
      </c>
      <c r="G21" s="155">
        <v>231.4</v>
      </c>
      <c r="H21" s="141">
        <f t="shared" si="3"/>
        <v>1866.9</v>
      </c>
      <c r="I21" s="152">
        <v>34.8</v>
      </c>
      <c r="J21" s="23">
        <v>2</v>
      </c>
      <c r="K21" s="152">
        <f t="shared" si="0"/>
        <v>32.8</v>
      </c>
      <c r="L21" s="90">
        <f t="shared" si="6"/>
        <v>1834.1000000000001</v>
      </c>
      <c r="M21" s="90">
        <v>2098.3</v>
      </c>
      <c r="N21" s="156">
        <v>45.5</v>
      </c>
      <c r="O21" s="90">
        <v>185.9</v>
      </c>
      <c r="P21" s="90">
        <f t="shared" si="4"/>
        <v>1866.9</v>
      </c>
      <c r="Q21" s="91">
        <f t="shared" si="5"/>
        <v>98.24307675826236</v>
      </c>
      <c r="R21" s="92">
        <v>1</v>
      </c>
      <c r="S21" s="13">
        <v>0.75</v>
      </c>
      <c r="T21" s="13">
        <f t="shared" si="1"/>
        <v>0.75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1764.5</v>
      </c>
      <c r="G22" s="155">
        <v>144</v>
      </c>
      <c r="H22" s="141">
        <f t="shared" si="3"/>
        <v>1620.5</v>
      </c>
      <c r="I22" s="157">
        <v>8.6</v>
      </c>
      <c r="J22" s="23">
        <v>2</v>
      </c>
      <c r="K22" s="152">
        <f t="shared" si="0"/>
        <v>6.6</v>
      </c>
      <c r="L22" s="90">
        <f t="shared" si="6"/>
        <v>1613.9</v>
      </c>
      <c r="M22" s="90">
        <v>1764.5</v>
      </c>
      <c r="N22" s="156">
        <v>45.5</v>
      </c>
      <c r="O22" s="90">
        <v>98.4</v>
      </c>
      <c r="P22" s="90">
        <f t="shared" si="4"/>
        <v>1620.6</v>
      </c>
      <c r="Q22" s="91">
        <f t="shared" si="5"/>
        <v>99.58657287424411</v>
      </c>
      <c r="R22" s="92">
        <v>1</v>
      </c>
      <c r="S22" s="13">
        <v>0.75</v>
      </c>
      <c r="T22" s="13">
        <f t="shared" si="1"/>
        <v>0.75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2343</v>
      </c>
      <c r="G23" s="155">
        <v>302.5</v>
      </c>
      <c r="H23" s="141">
        <f t="shared" si="3"/>
        <v>2040.5</v>
      </c>
      <c r="I23" s="157">
        <v>15.3</v>
      </c>
      <c r="J23" s="23">
        <v>5</v>
      </c>
      <c r="K23" s="152">
        <f t="shared" si="0"/>
        <v>10.3</v>
      </c>
      <c r="L23" s="90">
        <f t="shared" si="6"/>
        <v>2030.2</v>
      </c>
      <c r="M23" s="90">
        <v>2343</v>
      </c>
      <c r="N23" s="156">
        <v>113.7</v>
      </c>
      <c r="O23" s="90">
        <v>188.8</v>
      </c>
      <c r="P23" s="90">
        <f t="shared" si="4"/>
        <v>2040.5000000000002</v>
      </c>
      <c r="Q23" s="91">
        <f t="shared" si="5"/>
        <v>99.4952217593727</v>
      </c>
      <c r="R23" s="92">
        <v>1</v>
      </c>
      <c r="S23" s="13">
        <v>0.75</v>
      </c>
      <c r="T23" s="13">
        <f t="shared" si="1"/>
        <v>0.75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1877.3</v>
      </c>
      <c r="G24" s="155">
        <v>187.3</v>
      </c>
      <c r="H24" s="141">
        <f t="shared" si="3"/>
        <v>1690</v>
      </c>
      <c r="I24" s="152">
        <v>31.3</v>
      </c>
      <c r="J24" s="23">
        <v>2</v>
      </c>
      <c r="K24" s="152">
        <f t="shared" si="0"/>
        <v>29.3</v>
      </c>
      <c r="L24" s="90">
        <f t="shared" si="6"/>
        <v>1660.7</v>
      </c>
      <c r="M24" s="90">
        <v>1877.3</v>
      </c>
      <c r="N24" s="156">
        <v>45.5</v>
      </c>
      <c r="O24" s="90">
        <v>141.7</v>
      </c>
      <c r="P24" s="90">
        <f t="shared" si="4"/>
        <v>1690.1</v>
      </c>
      <c r="Q24" s="91">
        <f t="shared" si="5"/>
        <v>98.2604579610674</v>
      </c>
      <c r="R24" s="92">
        <v>1</v>
      </c>
      <c r="S24" s="13">
        <v>0.75</v>
      </c>
      <c r="T24" s="13">
        <f t="shared" si="1"/>
        <v>0.75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5005.6</v>
      </c>
      <c r="G25" s="155">
        <v>2588.9</v>
      </c>
      <c r="H25" s="141">
        <f t="shared" si="3"/>
        <v>2416.7000000000003</v>
      </c>
      <c r="I25" s="152">
        <v>2204.7</v>
      </c>
      <c r="J25" s="23">
        <v>2200.7</v>
      </c>
      <c r="K25" s="152">
        <f t="shared" si="0"/>
        <v>4</v>
      </c>
      <c r="L25" s="90">
        <f t="shared" si="6"/>
        <v>2412.7000000000003</v>
      </c>
      <c r="M25" s="90">
        <v>5005.6</v>
      </c>
      <c r="N25" s="155">
        <v>2309.7</v>
      </c>
      <c r="O25" s="90">
        <v>279.3</v>
      </c>
      <c r="P25" s="90">
        <f t="shared" si="4"/>
        <v>2416.6000000000004</v>
      </c>
      <c r="Q25" s="91">
        <f t="shared" si="5"/>
        <v>99.83861623768931</v>
      </c>
      <c r="R25" s="92">
        <v>1</v>
      </c>
      <c r="S25" s="13">
        <v>0.75</v>
      </c>
      <c r="T25" s="13">
        <f t="shared" si="1"/>
        <v>0.75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3" t="s">
        <v>24</v>
      </c>
      <c r="B31" s="163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75941.00000000001</v>
      </c>
      <c r="G31" s="143">
        <f>SUM(G7:G30)</f>
        <v>17503.499999999996</v>
      </c>
      <c r="H31" s="143">
        <f t="shared" si="7"/>
        <v>58437.5</v>
      </c>
      <c r="I31" s="23">
        <f>SUM(I7:I30)</f>
        <v>15115.599999999995</v>
      </c>
      <c r="J31" s="23">
        <f>SUM(J7:J30)</f>
        <v>10988.3</v>
      </c>
      <c r="K31" s="23">
        <f>SUM(K7:K30)</f>
        <v>4127.3</v>
      </c>
      <c r="L31" s="12">
        <f t="shared" si="7"/>
        <v>54310.19999999999</v>
      </c>
      <c r="M31" s="143">
        <f>SUM(M7:M30)</f>
        <v>71865</v>
      </c>
      <c r="N31" s="143">
        <f>SUM(N7:N30)</f>
        <v>10378.599999999999</v>
      </c>
      <c r="O31" s="12">
        <f t="shared" si="7"/>
        <v>7124.9</v>
      </c>
      <c r="P31" s="12">
        <f t="shared" si="7"/>
        <v>54361.5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F6" sqref="F6:F2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64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5" t="s">
        <v>186</v>
      </c>
      <c r="K3" s="165" t="s">
        <v>187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7"/>
      <c r="K4" s="167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4.5</v>
      </c>
      <c r="H6" s="90">
        <f>F6+G6</f>
        <v>310.6</v>
      </c>
      <c r="I6" s="91">
        <f>C6/H6*100</f>
        <v>0</v>
      </c>
      <c r="J6" s="92">
        <v>1</v>
      </c>
      <c r="K6" s="13">
        <v>0.75</v>
      </c>
      <c r="L6" s="13">
        <f aca="true" t="shared" si="0" ref="L6:L29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91">
        <f aca="true" t="shared" si="2" ref="I7:I29"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23">
        <v>218.5</v>
      </c>
      <c r="G8" s="90">
        <v>4</v>
      </c>
      <c r="H8" s="90">
        <f t="shared" si="1"/>
        <v>222.5</v>
      </c>
      <c r="I8" s="91">
        <f t="shared" si="2"/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91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91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23">
        <v>163.6</v>
      </c>
      <c r="G11" s="90">
        <v>5.6</v>
      </c>
      <c r="H11" s="90">
        <f t="shared" si="1"/>
        <v>169.2</v>
      </c>
      <c r="I11" s="91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23">
        <v>123.2</v>
      </c>
      <c r="G12" s="90">
        <v>4.7</v>
      </c>
      <c r="H12" s="90">
        <f t="shared" si="1"/>
        <v>127.9</v>
      </c>
      <c r="I12" s="91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-4076</v>
      </c>
      <c r="D13" s="90"/>
      <c r="E13" s="90"/>
      <c r="F13" s="23">
        <v>12685.3</v>
      </c>
      <c r="G13" s="90">
        <v>0</v>
      </c>
      <c r="H13" s="90">
        <f t="shared" si="1"/>
        <v>12685.3</v>
      </c>
      <c r="I13" s="91">
        <f t="shared" si="2"/>
        <v>-32.13167997603526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91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91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23">
        <v>1355.6</v>
      </c>
      <c r="G16" s="90">
        <v>11.4</v>
      </c>
      <c r="H16" s="90">
        <f t="shared" si="1"/>
        <v>1367</v>
      </c>
      <c r="I16" s="91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91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23">
        <v>244.9</v>
      </c>
      <c r="G18" s="90">
        <v>2.1</v>
      </c>
      <c r="H18" s="90">
        <f t="shared" si="1"/>
        <v>247</v>
      </c>
      <c r="I18" s="91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91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91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91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23">
        <v>304.9</v>
      </c>
      <c r="G22" s="90">
        <v>5.2</v>
      </c>
      <c r="H22" s="90">
        <f t="shared" si="1"/>
        <v>310.09999999999997</v>
      </c>
      <c r="I22" s="91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91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91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-4076</v>
      </c>
      <c r="D30" s="12">
        <f t="shared" si="3"/>
        <v>0</v>
      </c>
      <c r="E30" s="12">
        <f t="shared" si="3"/>
        <v>0</v>
      </c>
      <c r="F30" s="12">
        <f>SUM(F6:F29)</f>
        <v>18567.8</v>
      </c>
      <c r="G30" s="12">
        <f>SUM(G6:G29)</f>
        <v>83.10000000000001</v>
      </c>
      <c r="H30" s="12">
        <f t="shared" si="3"/>
        <v>18650.899999999998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0">
      <selection activeCell="G34" sqref="G34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4.5</v>
      </c>
      <c r="H6" s="90">
        <f>F6+G6</f>
        <v>310.6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218.5</v>
      </c>
      <c r="G8" s="90">
        <v>4</v>
      </c>
      <c r="H8" s="90">
        <f t="shared" si="1"/>
        <v>222.5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163.6</v>
      </c>
      <c r="G11" s="90">
        <v>5.6</v>
      </c>
      <c r="H11" s="90">
        <f t="shared" si="1"/>
        <v>169.2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123.2</v>
      </c>
      <c r="G12" s="90">
        <v>4.7</v>
      </c>
      <c r="H12" s="90">
        <f t="shared" si="1"/>
        <v>127.9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12685.3</v>
      </c>
      <c r="G13" s="90">
        <v>0</v>
      </c>
      <c r="H13" s="90">
        <f t="shared" si="1"/>
        <v>12685.3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1355.6</v>
      </c>
      <c r="G16" s="90">
        <v>11.4</v>
      </c>
      <c r="H16" s="90">
        <f t="shared" si="1"/>
        <v>1367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244.9</v>
      </c>
      <c r="G18" s="90">
        <v>2.1</v>
      </c>
      <c r="H18" s="90">
        <f t="shared" si="1"/>
        <v>247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304.9</v>
      </c>
      <c r="G22" s="90">
        <v>5.2</v>
      </c>
      <c r="H22" s="90">
        <f t="shared" si="1"/>
        <v>310.09999999999997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18567.8</v>
      </c>
      <c r="G30" s="12">
        <f>SUM(G6:G29)</f>
        <v>83.10000000000001</v>
      </c>
      <c r="H30" s="12">
        <f t="shared" si="3"/>
        <v>18650.899999999998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">
      <selection activeCell="F6" sqref="F6:G2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64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5" t="s">
        <v>8</v>
      </c>
      <c r="K3" s="165" t="s">
        <v>169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7"/>
      <c r="K4" s="167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4972.8</v>
      </c>
      <c r="G6" s="155">
        <v>2178.7</v>
      </c>
      <c r="H6" s="90">
        <f>F6-G6</f>
        <v>2794.1000000000004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4873.3</v>
      </c>
      <c r="G7" s="155">
        <v>2770.6</v>
      </c>
      <c r="H7" s="90">
        <f aca="true" t="shared" si="1" ref="H7:H28">F7-G7</f>
        <v>2102.7000000000003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2804.5</v>
      </c>
      <c r="G8" s="155">
        <v>436</v>
      </c>
      <c r="H8" s="90">
        <f t="shared" si="1"/>
        <v>2368.5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2131.5</v>
      </c>
      <c r="G9" s="155">
        <v>267.9</v>
      </c>
      <c r="H9" s="90">
        <f t="shared" si="1"/>
        <v>1863.6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2021.8</v>
      </c>
      <c r="G10" s="155">
        <v>190.9</v>
      </c>
      <c r="H10" s="90">
        <f t="shared" si="1"/>
        <v>1830.8999999999999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2364.7</v>
      </c>
      <c r="G11" s="155">
        <v>294.5</v>
      </c>
      <c r="H11" s="90">
        <f t="shared" si="1"/>
        <v>2070.2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2216</v>
      </c>
      <c r="G12" s="155">
        <v>214.5</v>
      </c>
      <c r="H12" s="90">
        <f t="shared" si="1"/>
        <v>2001.5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19121</v>
      </c>
      <c r="G13" s="155">
        <v>1778</v>
      </c>
      <c r="H13" s="90">
        <f t="shared" si="1"/>
        <v>17343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3326.7</v>
      </c>
      <c r="G14" s="155">
        <v>322.8</v>
      </c>
      <c r="H14" s="90">
        <f t="shared" si="1"/>
        <v>3003.8999999999996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2859</v>
      </c>
      <c r="G15" s="155">
        <v>455.8</v>
      </c>
      <c r="H15" s="90">
        <f t="shared" si="1"/>
        <v>2403.2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8823.7</v>
      </c>
      <c r="G16" s="155">
        <v>4285.5</v>
      </c>
      <c r="H16" s="90">
        <f t="shared" si="1"/>
        <v>4538.200000000001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1980.4</v>
      </c>
      <c r="G17" s="155">
        <v>165.7</v>
      </c>
      <c r="H17" s="90">
        <f t="shared" si="1"/>
        <v>1814.7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3027.7</v>
      </c>
      <c r="G18" s="155">
        <v>275.8</v>
      </c>
      <c r="H18" s="90">
        <f t="shared" si="1"/>
        <v>2751.8999999999996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2329.2</v>
      </c>
      <c r="G19" s="155">
        <v>412.7</v>
      </c>
      <c r="H19" s="90">
        <f t="shared" si="1"/>
        <v>1916.4999999999998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2098.3</v>
      </c>
      <c r="G20" s="155">
        <v>231.4</v>
      </c>
      <c r="H20" s="90">
        <f t="shared" si="1"/>
        <v>1866.9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1764.5</v>
      </c>
      <c r="G21" s="155">
        <v>144</v>
      </c>
      <c r="H21" s="90">
        <f t="shared" si="1"/>
        <v>1620.5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2343</v>
      </c>
      <c r="G22" s="155">
        <v>302.5</v>
      </c>
      <c r="H22" s="90">
        <f t="shared" si="1"/>
        <v>2040.5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1877.3</v>
      </c>
      <c r="G23" s="155">
        <v>187.3</v>
      </c>
      <c r="H23" s="90">
        <f t="shared" si="1"/>
        <v>1690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5005.6</v>
      </c>
      <c r="G24" s="155">
        <v>2588.9</v>
      </c>
      <c r="H24" s="90">
        <f t="shared" si="1"/>
        <v>2416.7000000000003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3" t="s">
        <v>24</v>
      </c>
      <c r="B29" s="163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75941.00000000001</v>
      </c>
      <c r="G29" s="23">
        <f t="shared" si="3"/>
        <v>17503.499999999996</v>
      </c>
      <c r="H29" s="12">
        <f t="shared" si="3"/>
        <v>58437.5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xSplit="14400" topLeftCell="U1" activePane="topLeft" state="split"/>
      <selection pane="topLeft" activeCell="J6" sqref="J6"/>
      <selection pane="topRight" activeCell="U7" sqref="U7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64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225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5" t="s">
        <v>174</v>
      </c>
      <c r="Q3" s="165" t="s">
        <v>175</v>
      </c>
      <c r="R3" s="6" t="s">
        <v>3</v>
      </c>
    </row>
    <row r="4" spans="1:18" s="10" customFormat="1" ht="69.75" customHeight="1">
      <c r="A4" s="164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7"/>
      <c r="Q4" s="167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4972.8</v>
      </c>
      <c r="D6" s="155">
        <v>1896</v>
      </c>
      <c r="E6" s="90">
        <v>282.6</v>
      </c>
      <c r="F6" s="90">
        <f>C6-D6-E6</f>
        <v>2794.2000000000003</v>
      </c>
      <c r="G6" s="90"/>
      <c r="H6" s="90"/>
      <c r="I6" s="23">
        <v>0</v>
      </c>
      <c r="J6" s="23">
        <v>0</v>
      </c>
      <c r="K6" s="90">
        <f>J6-I6</f>
        <v>0</v>
      </c>
      <c r="L6" s="90">
        <v>4972.8</v>
      </c>
      <c r="M6" s="155">
        <v>2178.7</v>
      </c>
      <c r="N6" s="90">
        <f>L6-M6</f>
        <v>2794.1000000000004</v>
      </c>
      <c r="O6" s="91">
        <f>(F6-N6)/F6*100</f>
        <v>0.0035788418867621873</v>
      </c>
      <c r="P6" s="120">
        <v>1</v>
      </c>
      <c r="Q6" s="13">
        <v>1.2</v>
      </c>
      <c r="R6" s="13">
        <f aca="true" t="shared" si="0" ref="R6:R29">P6*Q6</f>
        <v>1.2</v>
      </c>
    </row>
    <row r="7" spans="1:18" ht="12.75">
      <c r="A7" s="87">
        <v>2</v>
      </c>
      <c r="B7" s="83" t="s">
        <v>135</v>
      </c>
      <c r="C7" s="90">
        <v>4873.3</v>
      </c>
      <c r="D7" s="155">
        <v>2537.8</v>
      </c>
      <c r="E7" s="90">
        <v>232.8</v>
      </c>
      <c r="F7" s="90">
        <f aca="true" t="shared" si="1" ref="F7:F29">C7-D7-E7</f>
        <v>2102.7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4873.3</v>
      </c>
      <c r="M7" s="155">
        <v>2770.6</v>
      </c>
      <c r="N7" s="90">
        <f aca="true" t="shared" si="3" ref="N7:N29">L7-M7</f>
        <v>2102.7000000000003</v>
      </c>
      <c r="O7" s="91">
        <f aca="true" t="shared" si="4" ref="O7:O29">(F7-N7)/F7*100</f>
        <v>-2.1626829832428028E-14</v>
      </c>
      <c r="P7" s="120">
        <v>1</v>
      </c>
      <c r="Q7" s="13">
        <v>1.2</v>
      </c>
      <c r="R7" s="13">
        <f t="shared" si="0"/>
        <v>1.2</v>
      </c>
    </row>
    <row r="8" spans="1:18" ht="12.75">
      <c r="A8" s="87">
        <v>3</v>
      </c>
      <c r="B8" s="83" t="s">
        <v>136</v>
      </c>
      <c r="C8" s="90">
        <v>2804.5</v>
      </c>
      <c r="D8" s="156">
        <v>113.7</v>
      </c>
      <c r="E8" s="90">
        <v>322.3</v>
      </c>
      <c r="F8" s="90">
        <f t="shared" si="1"/>
        <v>2368.5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2804.5</v>
      </c>
      <c r="M8" s="155">
        <v>436</v>
      </c>
      <c r="N8" s="90">
        <f t="shared" si="3"/>
        <v>2368.5</v>
      </c>
      <c r="O8" s="91">
        <f t="shared" si="4"/>
        <v>0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2131.5</v>
      </c>
      <c r="D9" s="155">
        <v>45.5</v>
      </c>
      <c r="E9" s="90">
        <v>222.3</v>
      </c>
      <c r="F9" s="90">
        <f t="shared" si="1"/>
        <v>1863.7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2131.5</v>
      </c>
      <c r="M9" s="155">
        <v>267.9</v>
      </c>
      <c r="N9" s="90">
        <f t="shared" si="3"/>
        <v>1863.6</v>
      </c>
      <c r="O9" s="91">
        <f t="shared" si="4"/>
        <v>0.005365670440528863</v>
      </c>
      <c r="P9" s="120">
        <v>1</v>
      </c>
      <c r="Q9" s="13">
        <v>1.2</v>
      </c>
      <c r="R9" s="13">
        <f t="shared" si="0"/>
        <v>1.2</v>
      </c>
    </row>
    <row r="10" spans="1:18" ht="12.75">
      <c r="A10" s="87">
        <v>5</v>
      </c>
      <c r="B10" s="83" t="s">
        <v>138</v>
      </c>
      <c r="C10" s="90">
        <v>2021.8</v>
      </c>
      <c r="D10" s="156">
        <v>45.5</v>
      </c>
      <c r="E10" s="90">
        <v>145.4</v>
      </c>
      <c r="F10" s="90">
        <f t="shared" si="1"/>
        <v>1830.8999999999999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2021.8</v>
      </c>
      <c r="M10" s="155">
        <v>190.9</v>
      </c>
      <c r="N10" s="90">
        <f t="shared" si="3"/>
        <v>1830.8999999999999</v>
      </c>
      <c r="O10" s="91">
        <f t="shared" si="4"/>
        <v>0</v>
      </c>
      <c r="P10" s="120">
        <v>1</v>
      </c>
      <c r="Q10" s="13">
        <v>1.2</v>
      </c>
      <c r="R10" s="13">
        <f t="shared" si="0"/>
        <v>1.2</v>
      </c>
    </row>
    <row r="11" spans="1:18" ht="12.75">
      <c r="A11" s="87">
        <v>6</v>
      </c>
      <c r="B11" s="83" t="s">
        <v>139</v>
      </c>
      <c r="C11" s="90">
        <v>2364.7</v>
      </c>
      <c r="D11" s="155">
        <v>45.5</v>
      </c>
      <c r="E11" s="90">
        <v>249</v>
      </c>
      <c r="F11" s="90">
        <f t="shared" si="1"/>
        <v>2070.2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2364.7</v>
      </c>
      <c r="M11" s="155">
        <v>294.5</v>
      </c>
      <c r="N11" s="90">
        <f t="shared" si="3"/>
        <v>2070.2</v>
      </c>
      <c r="O11" s="91">
        <f t="shared" si="4"/>
        <v>0</v>
      </c>
      <c r="P11" s="120">
        <v>1</v>
      </c>
      <c r="Q11" s="13">
        <v>1.2</v>
      </c>
      <c r="R11" s="13">
        <f t="shared" si="0"/>
        <v>1.2</v>
      </c>
    </row>
    <row r="12" spans="1:18" ht="12.75">
      <c r="A12" s="87">
        <v>7</v>
      </c>
      <c r="B12" s="83" t="s">
        <v>140</v>
      </c>
      <c r="C12" s="90">
        <v>2216</v>
      </c>
      <c r="D12" s="156">
        <v>45.5</v>
      </c>
      <c r="E12" s="90">
        <v>169</v>
      </c>
      <c r="F12" s="90">
        <f t="shared" si="1"/>
        <v>2001.5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2216</v>
      </c>
      <c r="M12" s="155">
        <v>214.5</v>
      </c>
      <c r="N12" s="90">
        <f t="shared" si="3"/>
        <v>2001.5</v>
      </c>
      <c r="O12" s="91">
        <f t="shared" si="4"/>
        <v>0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15045</v>
      </c>
      <c r="D13" s="157">
        <v>1086</v>
      </c>
      <c r="E13" s="90">
        <v>692</v>
      </c>
      <c r="F13" s="90">
        <f t="shared" si="1"/>
        <v>13267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19121</v>
      </c>
      <c r="M13" s="155">
        <v>1778</v>
      </c>
      <c r="N13" s="90">
        <f t="shared" si="3"/>
        <v>17343</v>
      </c>
      <c r="O13" s="91">
        <f t="shared" si="4"/>
        <v>-30.72284615964423</v>
      </c>
      <c r="P13" s="120">
        <v>0</v>
      </c>
      <c r="Q13" s="13">
        <v>1.2</v>
      </c>
      <c r="R13" s="13">
        <f t="shared" si="0"/>
        <v>0</v>
      </c>
    </row>
    <row r="14" spans="1:18" ht="12.75">
      <c r="A14" s="87">
        <v>9</v>
      </c>
      <c r="B14" s="83" t="s">
        <v>142</v>
      </c>
      <c r="C14" s="90">
        <v>3326.7</v>
      </c>
      <c r="D14" s="155">
        <v>113.7</v>
      </c>
      <c r="E14" s="90">
        <v>209.1</v>
      </c>
      <c r="F14" s="90">
        <f t="shared" si="1"/>
        <v>3003.9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3326.7</v>
      </c>
      <c r="M14" s="155">
        <v>322.8</v>
      </c>
      <c r="N14" s="90">
        <f t="shared" si="3"/>
        <v>3003.8999999999996</v>
      </c>
      <c r="O14" s="91">
        <f t="shared" si="4"/>
        <v>1.5138564895185063E-14</v>
      </c>
      <c r="P14" s="120">
        <v>1</v>
      </c>
      <c r="Q14" s="13">
        <v>1.2</v>
      </c>
      <c r="R14" s="13">
        <f t="shared" si="0"/>
        <v>1.2</v>
      </c>
    </row>
    <row r="15" spans="1:18" ht="12.75">
      <c r="A15" s="87">
        <v>10</v>
      </c>
      <c r="B15" s="83" t="s">
        <v>143</v>
      </c>
      <c r="C15" s="90">
        <v>2859</v>
      </c>
      <c r="D15" s="156">
        <v>113.7</v>
      </c>
      <c r="E15" s="90">
        <v>342.2</v>
      </c>
      <c r="F15" s="90">
        <f t="shared" si="1"/>
        <v>2403.1000000000004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2859</v>
      </c>
      <c r="M15" s="155">
        <v>455.8</v>
      </c>
      <c r="N15" s="90">
        <f t="shared" si="3"/>
        <v>2403.2</v>
      </c>
      <c r="O15" s="91">
        <f t="shared" si="4"/>
        <v>-0.004161291664910086</v>
      </c>
      <c r="P15" s="120">
        <v>1</v>
      </c>
      <c r="Q15" s="13">
        <v>1.2</v>
      </c>
      <c r="R15" s="13">
        <f t="shared" si="0"/>
        <v>1.2</v>
      </c>
    </row>
    <row r="16" spans="1:18" ht="12.75">
      <c r="A16" s="87">
        <v>11</v>
      </c>
      <c r="B16" s="83" t="s">
        <v>144</v>
      </c>
      <c r="C16" s="90">
        <v>8823.7</v>
      </c>
      <c r="D16" s="156">
        <v>1571.1</v>
      </c>
      <c r="E16" s="90">
        <v>2714.5</v>
      </c>
      <c r="F16" s="90">
        <f t="shared" si="1"/>
        <v>4538.1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8823.7</v>
      </c>
      <c r="M16" s="155">
        <v>4285.5</v>
      </c>
      <c r="N16" s="90">
        <f t="shared" si="3"/>
        <v>4538.200000000001</v>
      </c>
      <c r="O16" s="91">
        <f t="shared" si="4"/>
        <v>-0.0022035653687746807</v>
      </c>
      <c r="P16" s="120">
        <v>1</v>
      </c>
      <c r="Q16" s="13">
        <v>1.2</v>
      </c>
      <c r="R16" s="13">
        <f t="shared" si="0"/>
        <v>1.2</v>
      </c>
    </row>
    <row r="17" spans="1:18" ht="12.75">
      <c r="A17" s="87">
        <v>12</v>
      </c>
      <c r="B17" s="83" t="s">
        <v>145</v>
      </c>
      <c r="C17" s="90">
        <v>1980.4</v>
      </c>
      <c r="D17" s="155">
        <v>45.5</v>
      </c>
      <c r="E17" s="90">
        <v>120.2</v>
      </c>
      <c r="F17" s="90">
        <f t="shared" si="1"/>
        <v>1814.7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1980.4</v>
      </c>
      <c r="M17" s="155">
        <v>165.7</v>
      </c>
      <c r="N17" s="90">
        <f t="shared" si="3"/>
        <v>1814.7</v>
      </c>
      <c r="O17" s="91">
        <f t="shared" si="4"/>
        <v>0</v>
      </c>
      <c r="P17" s="120">
        <v>1</v>
      </c>
      <c r="Q17" s="13">
        <v>1.2</v>
      </c>
      <c r="R17" s="13">
        <f t="shared" si="0"/>
        <v>1.2</v>
      </c>
    </row>
    <row r="18" spans="1:18" ht="12.75">
      <c r="A18" s="87">
        <v>13</v>
      </c>
      <c r="B18" s="83" t="s">
        <v>146</v>
      </c>
      <c r="C18" s="90">
        <v>3027.7</v>
      </c>
      <c r="D18" s="156">
        <v>45.5</v>
      </c>
      <c r="E18" s="90">
        <v>230.3</v>
      </c>
      <c r="F18" s="90">
        <f t="shared" si="1"/>
        <v>2751.8999999999996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3027.7</v>
      </c>
      <c r="M18" s="155">
        <v>275.8</v>
      </c>
      <c r="N18" s="90">
        <f t="shared" si="3"/>
        <v>2751.8999999999996</v>
      </c>
      <c r="O18" s="91">
        <f t="shared" si="4"/>
        <v>0</v>
      </c>
      <c r="P18" s="120">
        <v>1</v>
      </c>
      <c r="Q18" s="13">
        <v>1.2</v>
      </c>
      <c r="R18" s="13">
        <f t="shared" si="0"/>
        <v>1.2</v>
      </c>
    </row>
    <row r="19" spans="1:18" ht="12.75">
      <c r="A19" s="87">
        <v>14</v>
      </c>
      <c r="B19" s="83" t="s">
        <v>147</v>
      </c>
      <c r="C19" s="90">
        <v>2329.2</v>
      </c>
      <c r="D19" s="155">
        <v>113.7</v>
      </c>
      <c r="E19" s="90">
        <v>299.1</v>
      </c>
      <c r="F19" s="90">
        <f t="shared" si="1"/>
        <v>1916.4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2329.2</v>
      </c>
      <c r="M19" s="155">
        <v>412.7</v>
      </c>
      <c r="N19" s="90">
        <f t="shared" si="3"/>
        <v>1916.4999999999998</v>
      </c>
      <c r="O19" s="91">
        <f t="shared" si="4"/>
        <v>-0.005218117303260367</v>
      </c>
      <c r="P19" s="120">
        <v>1</v>
      </c>
      <c r="Q19" s="13">
        <v>1.2</v>
      </c>
      <c r="R19" s="13">
        <f t="shared" si="0"/>
        <v>1.2</v>
      </c>
    </row>
    <row r="20" spans="1:18" ht="12.75">
      <c r="A20" s="87">
        <v>15</v>
      </c>
      <c r="B20" s="83" t="s">
        <v>148</v>
      </c>
      <c r="C20" s="90">
        <v>2098.3</v>
      </c>
      <c r="D20" s="156">
        <v>45.5</v>
      </c>
      <c r="E20" s="90">
        <v>185.9</v>
      </c>
      <c r="F20" s="90">
        <f t="shared" si="1"/>
        <v>1866.9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2098.3</v>
      </c>
      <c r="M20" s="155">
        <v>231.4</v>
      </c>
      <c r="N20" s="90">
        <f t="shared" si="3"/>
        <v>1866.9</v>
      </c>
      <c r="O20" s="91">
        <f t="shared" si="4"/>
        <v>0</v>
      </c>
      <c r="P20" s="120">
        <v>1</v>
      </c>
      <c r="Q20" s="13">
        <v>1.2</v>
      </c>
      <c r="R20" s="13">
        <f t="shared" si="0"/>
        <v>1.2</v>
      </c>
    </row>
    <row r="21" spans="1:18" ht="12.75">
      <c r="A21" s="87">
        <v>16</v>
      </c>
      <c r="B21" s="83" t="s">
        <v>149</v>
      </c>
      <c r="C21" s="90">
        <v>1764.5</v>
      </c>
      <c r="D21" s="156">
        <v>45.5</v>
      </c>
      <c r="E21" s="90">
        <v>98.4</v>
      </c>
      <c r="F21" s="90">
        <f t="shared" si="1"/>
        <v>1620.6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1764.5</v>
      </c>
      <c r="M21" s="155">
        <v>144</v>
      </c>
      <c r="N21" s="90">
        <f t="shared" si="3"/>
        <v>1620.5</v>
      </c>
      <c r="O21" s="91">
        <f t="shared" si="4"/>
        <v>0.006170554115753984</v>
      </c>
      <c r="P21" s="120">
        <v>1</v>
      </c>
      <c r="Q21" s="13">
        <v>1.2</v>
      </c>
      <c r="R21" s="13">
        <f t="shared" si="0"/>
        <v>1.2</v>
      </c>
    </row>
    <row r="22" spans="1:18" ht="12.75">
      <c r="A22" s="87">
        <v>17</v>
      </c>
      <c r="B22" s="83" t="s">
        <v>150</v>
      </c>
      <c r="C22" s="90">
        <v>2343</v>
      </c>
      <c r="D22" s="156">
        <v>113.7</v>
      </c>
      <c r="E22" s="90">
        <v>188.8</v>
      </c>
      <c r="F22" s="90">
        <f t="shared" si="1"/>
        <v>2040.5000000000002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2343</v>
      </c>
      <c r="M22" s="155">
        <v>302.5</v>
      </c>
      <c r="N22" s="90">
        <f t="shared" si="3"/>
        <v>2040.5</v>
      </c>
      <c r="O22" s="91">
        <f t="shared" si="4"/>
        <v>1.1143037267494833E-14</v>
      </c>
      <c r="P22" s="120">
        <v>1</v>
      </c>
      <c r="Q22" s="13">
        <v>1.2</v>
      </c>
      <c r="R22" s="13">
        <f t="shared" si="0"/>
        <v>1.2</v>
      </c>
    </row>
    <row r="23" spans="1:18" ht="12.75">
      <c r="A23" s="87">
        <v>18</v>
      </c>
      <c r="B23" s="83" t="s">
        <v>151</v>
      </c>
      <c r="C23" s="90">
        <v>1877.3</v>
      </c>
      <c r="D23" s="156">
        <v>45.5</v>
      </c>
      <c r="E23" s="90">
        <v>141.7</v>
      </c>
      <c r="F23" s="90">
        <f t="shared" si="1"/>
        <v>1690.1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1877.3</v>
      </c>
      <c r="M23" s="155">
        <v>187.3</v>
      </c>
      <c r="N23" s="90">
        <f t="shared" si="3"/>
        <v>1690</v>
      </c>
      <c r="O23" s="91">
        <f t="shared" si="4"/>
        <v>0.005916809656227978</v>
      </c>
      <c r="P23" s="120">
        <v>1</v>
      </c>
      <c r="Q23" s="13">
        <v>1.2</v>
      </c>
      <c r="R23" s="13">
        <f t="shared" si="0"/>
        <v>1.2</v>
      </c>
    </row>
    <row r="24" spans="1:18" ht="12.75">
      <c r="A24" s="87">
        <v>19</v>
      </c>
      <c r="B24" s="83" t="s">
        <v>152</v>
      </c>
      <c r="C24" s="90">
        <v>5005.6</v>
      </c>
      <c r="D24" s="155">
        <v>2309.7</v>
      </c>
      <c r="E24" s="90">
        <v>279.3</v>
      </c>
      <c r="F24" s="90">
        <f t="shared" si="1"/>
        <v>2416.6000000000004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5005.6</v>
      </c>
      <c r="M24" s="155">
        <v>2588.9</v>
      </c>
      <c r="N24" s="90">
        <f>L24-M24</f>
        <v>2416.7000000000003</v>
      </c>
      <c r="O24" s="91">
        <f t="shared" si="4"/>
        <v>-0.004138045187449682</v>
      </c>
      <c r="P24" s="120">
        <v>1</v>
      </c>
      <c r="Q24" s="13">
        <v>1.2</v>
      </c>
      <c r="R24" s="13">
        <f t="shared" si="0"/>
        <v>1.2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3" t="s">
        <v>24</v>
      </c>
      <c r="B30" s="163"/>
      <c r="C30" s="143">
        <f>SUM(C6:C29)</f>
        <v>71865</v>
      </c>
      <c r="D30" s="143">
        <f>SUM(D6:D29)</f>
        <v>10378.599999999999</v>
      </c>
      <c r="E30" s="12">
        <f aca="true" t="shared" si="5" ref="E30:N30">SUM(E6:E29)</f>
        <v>7124.9</v>
      </c>
      <c r="F30" s="12">
        <f t="shared" si="5"/>
        <v>54361.5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75941.00000000001</v>
      </c>
      <c r="M30" s="143">
        <f>SUM(M6:M29)</f>
        <v>17503.499999999996</v>
      </c>
      <c r="N30" s="12">
        <f t="shared" si="5"/>
        <v>58437.5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1" sqref="M11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64" t="s">
        <v>154</v>
      </c>
      <c r="B3" s="171" t="s">
        <v>74</v>
      </c>
      <c r="C3" s="25" t="s">
        <v>155</v>
      </c>
      <c r="D3" s="25" t="s">
        <v>194</v>
      </c>
      <c r="E3" s="25" t="s">
        <v>224</v>
      </c>
      <c r="F3" s="25" t="s">
        <v>156</v>
      </c>
      <c r="G3" s="25" t="s">
        <v>156</v>
      </c>
      <c r="H3" s="25" t="s">
        <v>157</v>
      </c>
      <c r="I3" s="5" t="s">
        <v>158</v>
      </c>
      <c r="J3" s="165" t="s">
        <v>159</v>
      </c>
      <c r="K3" s="165" t="s">
        <v>9</v>
      </c>
      <c r="L3" s="6" t="s">
        <v>3</v>
      </c>
    </row>
    <row r="4" spans="1:12" s="10" customFormat="1" ht="42.75" customHeight="1">
      <c r="A4" s="164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7"/>
      <c r="K4" s="167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17.2</v>
      </c>
      <c r="F6" s="23">
        <f>E6-D6</f>
        <v>3.5</v>
      </c>
      <c r="G6" s="90">
        <v>0</v>
      </c>
      <c r="H6" s="23">
        <v>292.9</v>
      </c>
      <c r="I6" s="117">
        <f>F6/H6*100</f>
        <v>1.194947080914988</v>
      </c>
      <c r="J6" s="13">
        <v>0.761</v>
      </c>
      <c r="K6" s="13">
        <v>1</v>
      </c>
      <c r="L6" s="13">
        <f aca="true" t="shared" si="0" ref="L6:L29">J6*K6</f>
        <v>0.761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69.6</v>
      </c>
      <c r="F7" s="23">
        <f aca="true" t="shared" si="1" ref="F7:F29">E7-D7</f>
        <v>63.8</v>
      </c>
      <c r="G7" s="90">
        <v>75</v>
      </c>
      <c r="H7" s="23">
        <v>246.9</v>
      </c>
      <c r="I7" s="117">
        <f aca="true" t="shared" si="2" ref="I7:I29">F7/H7*100</f>
        <v>25.84042122316727</v>
      </c>
      <c r="J7" s="13">
        <v>0</v>
      </c>
      <c r="K7" s="13">
        <v>1</v>
      </c>
      <c r="L7" s="13">
        <f t="shared" si="0"/>
        <v>0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7.8</v>
      </c>
      <c r="F8" s="23">
        <f t="shared" si="1"/>
        <v>2.2</v>
      </c>
      <c r="G8" s="90">
        <v>1.3</v>
      </c>
      <c r="H8" s="23">
        <v>199.5</v>
      </c>
      <c r="I8" s="117">
        <f t="shared" si="2"/>
        <v>1.1027568922305764</v>
      </c>
      <c r="J8" s="13">
        <v>0.779</v>
      </c>
      <c r="K8" s="13">
        <v>1</v>
      </c>
      <c r="L8" s="13">
        <f t="shared" si="0"/>
        <v>0.779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179.2</v>
      </c>
      <c r="F9" s="23">
        <f t="shared" si="1"/>
        <v>177.1</v>
      </c>
      <c r="G9" s="90">
        <v>-214</v>
      </c>
      <c r="H9" s="23">
        <v>429.4</v>
      </c>
      <c r="I9" s="117">
        <f t="shared" si="2"/>
        <v>41.2435957149511</v>
      </c>
      <c r="J9" s="13">
        <v>0</v>
      </c>
      <c r="K9" s="13">
        <v>1</v>
      </c>
      <c r="L9" s="13">
        <f t="shared" si="0"/>
        <v>0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327.1</v>
      </c>
      <c r="F10" s="23">
        <f t="shared" si="1"/>
        <v>318.20000000000005</v>
      </c>
      <c r="G10" s="90">
        <v>0</v>
      </c>
      <c r="H10" s="23">
        <v>225.8</v>
      </c>
      <c r="I10" s="117">
        <f t="shared" si="2"/>
        <v>140.9211691762622</v>
      </c>
      <c r="J10" s="13">
        <v>0</v>
      </c>
      <c r="K10" s="13">
        <v>1</v>
      </c>
      <c r="L10" s="13">
        <f t="shared" si="0"/>
        <v>0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10.7</v>
      </c>
      <c r="F11" s="23">
        <f t="shared" si="1"/>
        <v>-3.1000000000000014</v>
      </c>
      <c r="G11" s="90">
        <v>-101</v>
      </c>
      <c r="H11" s="23">
        <v>147.1</v>
      </c>
      <c r="I11" s="117">
        <f t="shared" si="2"/>
        <v>-2.107409925220939</v>
      </c>
      <c r="J11" s="13">
        <v>1</v>
      </c>
      <c r="K11" s="13">
        <v>1</v>
      </c>
      <c r="L11" s="13">
        <f t="shared" si="0"/>
        <v>1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6.2</v>
      </c>
      <c r="F12" s="23">
        <f t="shared" si="1"/>
        <v>1.5</v>
      </c>
      <c r="G12" s="90">
        <v>-85</v>
      </c>
      <c r="H12" s="23">
        <v>109</v>
      </c>
      <c r="I12" s="117">
        <f t="shared" si="2"/>
        <v>1.3761467889908259</v>
      </c>
      <c r="J12" s="13">
        <v>0.725</v>
      </c>
      <c r="K12" s="13">
        <v>1</v>
      </c>
      <c r="L12" s="13">
        <f t="shared" si="0"/>
        <v>0.725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102.5</v>
      </c>
      <c r="F13" s="23">
        <f t="shared" si="1"/>
        <v>-23.099999999999994</v>
      </c>
      <c r="G13" s="90">
        <v>0</v>
      </c>
      <c r="H13" s="23">
        <v>12391.3</v>
      </c>
      <c r="I13" s="117">
        <f t="shared" si="2"/>
        <v>-0.18642111804249753</v>
      </c>
      <c r="J13" s="13">
        <v>1</v>
      </c>
      <c r="K13" s="13">
        <v>1</v>
      </c>
      <c r="L13" s="13">
        <f t="shared" si="0"/>
        <v>1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3.9</v>
      </c>
      <c r="F14" s="23">
        <f t="shared" si="1"/>
        <v>0.6999999999999997</v>
      </c>
      <c r="G14" s="90">
        <v>-138</v>
      </c>
      <c r="H14" s="23">
        <v>287.8</v>
      </c>
      <c r="I14" s="117">
        <f t="shared" si="2"/>
        <v>0.24322446143154958</v>
      </c>
      <c r="J14" s="13">
        <v>0.951</v>
      </c>
      <c r="K14" s="13">
        <v>1</v>
      </c>
      <c r="L14" s="13">
        <f t="shared" si="0"/>
        <v>0.951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3.9</v>
      </c>
      <c r="F15" s="23">
        <f t="shared" si="1"/>
        <v>-0.30000000000000027</v>
      </c>
      <c r="G15" s="90">
        <v>-62</v>
      </c>
      <c r="H15" s="23">
        <v>216</v>
      </c>
      <c r="I15" s="117">
        <f t="shared" si="2"/>
        <v>-0.138888888888889</v>
      </c>
      <c r="J15" s="13">
        <v>1</v>
      </c>
      <c r="K15" s="13">
        <v>1</v>
      </c>
      <c r="L15" s="13">
        <f t="shared" si="0"/>
        <v>1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18.6</v>
      </c>
      <c r="F16" s="23">
        <f t="shared" si="1"/>
        <v>14.3</v>
      </c>
      <c r="G16" s="90">
        <v>-423</v>
      </c>
      <c r="H16" s="23">
        <v>1235.6</v>
      </c>
      <c r="I16" s="117">
        <f t="shared" si="2"/>
        <v>1.157332470055034</v>
      </c>
      <c r="J16" s="13">
        <v>0.686</v>
      </c>
      <c r="K16" s="13">
        <v>1</v>
      </c>
      <c r="L16" s="13">
        <f t="shared" si="0"/>
        <v>0.686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5.8</v>
      </c>
      <c r="F17" s="23">
        <f t="shared" si="1"/>
        <v>2.6999999999999997</v>
      </c>
      <c r="G17" s="90">
        <v>-286</v>
      </c>
      <c r="H17" s="23">
        <v>120</v>
      </c>
      <c r="I17" s="117">
        <f t="shared" si="2"/>
        <v>2.25</v>
      </c>
      <c r="J17" s="13">
        <v>0.55</v>
      </c>
      <c r="K17" s="13">
        <v>1</v>
      </c>
      <c r="L17" s="13">
        <f t="shared" si="0"/>
        <v>0.55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14.9</v>
      </c>
      <c r="F18" s="23">
        <f t="shared" si="1"/>
        <v>9.100000000000001</v>
      </c>
      <c r="G18" s="90">
        <v>0</v>
      </c>
      <c r="H18" s="23">
        <v>230</v>
      </c>
      <c r="I18" s="117">
        <f t="shared" si="2"/>
        <v>3.9565217391304355</v>
      </c>
      <c r="J18" s="13">
        <v>0.209</v>
      </c>
      <c r="K18" s="13">
        <v>1</v>
      </c>
      <c r="L18" s="13">
        <f t="shared" si="0"/>
        <v>0.209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7.2</v>
      </c>
      <c r="F19" s="23">
        <f t="shared" si="1"/>
        <v>4.800000000000001</v>
      </c>
      <c r="G19" s="90">
        <v>18.6</v>
      </c>
      <c r="H19" s="23">
        <v>157.6</v>
      </c>
      <c r="I19" s="117">
        <f t="shared" si="2"/>
        <v>3.0456852791878175</v>
      </c>
      <c r="J19" s="13">
        <v>0.391</v>
      </c>
      <c r="K19" s="13">
        <v>1</v>
      </c>
      <c r="L19" s="13">
        <f t="shared" si="0"/>
        <v>0.391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7.7</v>
      </c>
      <c r="F20" s="23">
        <f t="shared" si="1"/>
        <v>1.5</v>
      </c>
      <c r="G20" s="90">
        <v>0</v>
      </c>
      <c r="H20" s="23">
        <v>268.6</v>
      </c>
      <c r="I20" s="117">
        <f t="shared" si="2"/>
        <v>0.5584512285927028</v>
      </c>
      <c r="J20" s="13">
        <v>0.888</v>
      </c>
      <c r="K20" s="13">
        <v>1</v>
      </c>
      <c r="L20" s="13">
        <f t="shared" si="0"/>
        <v>0.888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4.7</v>
      </c>
      <c r="F21" s="23">
        <f t="shared" si="1"/>
        <v>2.3000000000000003</v>
      </c>
      <c r="G21" s="90">
        <v>0</v>
      </c>
      <c r="H21" s="23">
        <v>240</v>
      </c>
      <c r="I21" s="117">
        <f t="shared" si="2"/>
        <v>0.9583333333333335</v>
      </c>
      <c r="J21" s="13">
        <v>0.808</v>
      </c>
      <c r="K21" s="13">
        <v>1</v>
      </c>
      <c r="L21" s="13">
        <f t="shared" si="0"/>
        <v>0.808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14.3</v>
      </c>
      <c r="F22" s="23">
        <f t="shared" si="1"/>
        <v>4.700000000000001</v>
      </c>
      <c r="G22" s="90">
        <v>-104</v>
      </c>
      <c r="H22" s="23">
        <v>291.8</v>
      </c>
      <c r="I22" s="117">
        <f t="shared" si="2"/>
        <v>1.6106922549691574</v>
      </c>
      <c r="J22" s="13">
        <v>0.678</v>
      </c>
      <c r="K22" s="13">
        <v>1</v>
      </c>
      <c r="L22" s="13">
        <f t="shared" si="0"/>
        <v>0.678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6.9</v>
      </c>
      <c r="F23" s="23">
        <f t="shared" si="1"/>
        <v>1.9000000000000004</v>
      </c>
      <c r="G23" s="90">
        <v>-157</v>
      </c>
      <c r="H23" s="23">
        <v>143.9</v>
      </c>
      <c r="I23" s="117">
        <f t="shared" si="2"/>
        <v>1.320361362056984</v>
      </c>
      <c r="J23" s="13">
        <v>0.736</v>
      </c>
      <c r="K23" s="13">
        <v>1</v>
      </c>
      <c r="L23" s="13">
        <f t="shared" si="0"/>
        <v>0.736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16.2</v>
      </c>
      <c r="F24" s="23">
        <f t="shared" si="1"/>
        <v>14.899999999999999</v>
      </c>
      <c r="G24" s="90">
        <v>-815</v>
      </c>
      <c r="H24" s="23">
        <v>547.6</v>
      </c>
      <c r="I24" s="117">
        <f t="shared" si="2"/>
        <v>2.7209642074506935</v>
      </c>
      <c r="J24" s="13">
        <v>0.456</v>
      </c>
      <c r="K24" s="13">
        <v>1</v>
      </c>
      <c r="L24" s="13">
        <f t="shared" si="0"/>
        <v>0.456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824.4000000000001</v>
      </c>
      <c r="F30" s="12">
        <f t="shared" si="3"/>
        <v>596.7</v>
      </c>
      <c r="G30" s="12">
        <f t="shared" si="3"/>
        <v>-3331.1000000000004</v>
      </c>
      <c r="H30" s="12">
        <f t="shared" si="3"/>
        <v>17780.8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4">
      <pane xSplit="2" ySplit="3" topLeftCell="C10" activePane="bottomRight" state="frozen"/>
      <selection pane="topLeft" activeCell="A4" sqref="A4"/>
      <selection pane="topRight" activeCell="C4" sqref="C4"/>
      <selection pane="bottomLeft" activeCell="A7" sqref="A7"/>
      <selection pane="bottomRight" activeCell="C11" sqref="C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8" t="s">
        <v>73</v>
      </c>
      <c r="C1" s="168"/>
      <c r="D1" s="168"/>
      <c r="E1" s="168"/>
      <c r="F1" s="168"/>
      <c r="G1" s="168"/>
      <c r="H1" s="168"/>
      <c r="I1" s="168"/>
      <c r="J1" s="16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64" t="s">
        <v>0</v>
      </c>
      <c r="B4" s="165" t="s">
        <v>74</v>
      </c>
      <c r="C4" s="165" t="s">
        <v>75</v>
      </c>
      <c r="D4" s="165" t="s">
        <v>196</v>
      </c>
      <c r="E4" s="165" t="s">
        <v>197</v>
      </c>
      <c r="F4" s="165" t="s">
        <v>76</v>
      </c>
      <c r="G4" s="165" t="s">
        <v>71</v>
      </c>
      <c r="H4" s="165" t="s">
        <v>72</v>
      </c>
      <c r="I4" s="165" t="s">
        <v>2</v>
      </c>
      <c r="J4" s="169" t="s">
        <v>3</v>
      </c>
    </row>
    <row r="5" spans="1:10" ht="135" customHeight="1">
      <c r="A5" s="164"/>
      <c r="B5" s="166"/>
      <c r="C5" s="167"/>
      <c r="D5" s="167"/>
      <c r="E5" s="167"/>
      <c r="F5" s="167"/>
      <c r="G5" s="167"/>
      <c r="H5" s="166"/>
      <c r="I5" s="166"/>
      <c r="J5" s="170"/>
    </row>
    <row r="6" spans="1:10" s="10" customFormat="1" ht="51" customHeight="1">
      <c r="A6" s="164"/>
      <c r="B6" s="167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7"/>
      <c r="I6" s="167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306.1</v>
      </c>
      <c r="E8" s="90">
        <v>4.5</v>
      </c>
      <c r="F8" s="90">
        <f>D8+E8</f>
        <v>310.6</v>
      </c>
      <c r="G8" s="91">
        <f aca="true" t="shared" si="0" ref="G8:G31">C8/(C8+F8)*100</f>
        <v>87.63485807556035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265.5</v>
      </c>
      <c r="E9" s="90">
        <v>4.8</v>
      </c>
      <c r="F9" s="90">
        <f aca="true" t="shared" si="2" ref="F9:F31">D9+E9</f>
        <v>270.3</v>
      </c>
      <c r="G9" s="91">
        <f t="shared" si="0"/>
        <v>87.14448777703797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218.5</v>
      </c>
      <c r="E10" s="90">
        <v>4</v>
      </c>
      <c r="F10" s="90">
        <f t="shared" si="2"/>
        <v>222.5</v>
      </c>
      <c r="G10" s="91">
        <f t="shared" si="0"/>
        <v>90.60586869326578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467.9</v>
      </c>
      <c r="E11" s="90">
        <v>4.5</v>
      </c>
      <c r="F11" s="90">
        <f t="shared" si="2"/>
        <v>472.4</v>
      </c>
      <c r="G11" s="91">
        <f t="shared" si="0"/>
        <v>73.02729245175288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277.8</v>
      </c>
      <c r="E12" s="90">
        <v>3.8</v>
      </c>
      <c r="F12" s="90">
        <f>F13</f>
        <v>169.2</v>
      </c>
      <c r="G12" s="91">
        <f t="shared" si="0"/>
        <v>88.39824465167307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163.6</v>
      </c>
      <c r="E13" s="90">
        <v>5.6</v>
      </c>
      <c r="F13" s="90">
        <f t="shared" si="2"/>
        <v>169.2</v>
      </c>
      <c r="G13" s="91">
        <f t="shared" si="0"/>
        <v>91.82687663027728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123.2</v>
      </c>
      <c r="E14" s="90">
        <v>4.7</v>
      </c>
      <c r="F14" s="90">
        <f t="shared" si="2"/>
        <v>127.9</v>
      </c>
      <c r="G14" s="91">
        <f t="shared" si="0"/>
        <v>92.99408413672217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12685.3</v>
      </c>
      <c r="E15" s="90">
        <v>0</v>
      </c>
      <c r="F15" s="90">
        <f t="shared" si="2"/>
        <v>12685.3</v>
      </c>
      <c r="G15" s="91">
        <f t="shared" si="0"/>
        <v>4.3845632019296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304.4</v>
      </c>
      <c r="E16" s="90">
        <v>5</v>
      </c>
      <c r="F16" s="90">
        <f t="shared" si="2"/>
        <v>309.4</v>
      </c>
      <c r="G16" s="91">
        <f t="shared" si="0"/>
        <v>86.30124856105552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253.5</v>
      </c>
      <c r="E17" s="90">
        <v>4</v>
      </c>
      <c r="F17" s="90">
        <f t="shared" si="2"/>
        <v>257.5</v>
      </c>
      <c r="G17" s="91">
        <f t="shared" si="0"/>
        <v>89.28467396279805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1355.6</v>
      </c>
      <c r="E18" s="90">
        <v>11.4</v>
      </c>
      <c r="F18" s="90">
        <f t="shared" si="2"/>
        <v>1367</v>
      </c>
      <c r="G18" s="91">
        <f t="shared" si="0"/>
        <v>69.05699669518765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133.5</v>
      </c>
      <c r="E19" s="90">
        <v>3.1</v>
      </c>
      <c r="F19" s="90">
        <f t="shared" si="2"/>
        <v>136.6</v>
      </c>
      <c r="G19" s="91">
        <f t="shared" si="0"/>
        <v>89.44603260449665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244.9</v>
      </c>
      <c r="E20" s="90">
        <v>2.1</v>
      </c>
      <c r="F20" s="90">
        <f t="shared" si="2"/>
        <v>247</v>
      </c>
      <c r="G20" s="91">
        <f t="shared" si="0"/>
        <v>89.36124391609597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171.1</v>
      </c>
      <c r="E21" s="90">
        <v>4.4</v>
      </c>
      <c r="F21" s="90">
        <f t="shared" si="2"/>
        <v>175.5</v>
      </c>
      <c r="G21" s="91">
        <f t="shared" si="0"/>
        <v>90.44533972125436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302.1</v>
      </c>
      <c r="E22" s="90">
        <v>5.3</v>
      </c>
      <c r="F22" s="90">
        <f t="shared" si="2"/>
        <v>307.40000000000003</v>
      </c>
      <c r="G22" s="91">
        <f t="shared" si="0"/>
        <v>77.38375515008829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264.5</v>
      </c>
      <c r="E23" s="90">
        <v>2.7</v>
      </c>
      <c r="F23" s="90">
        <f t="shared" si="2"/>
        <v>267.2</v>
      </c>
      <c r="G23" s="91">
        <f t="shared" si="0"/>
        <v>74.86595804722039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304.9</v>
      </c>
      <c r="E24" s="90">
        <v>5.2</v>
      </c>
      <c r="F24" s="90">
        <f t="shared" si="2"/>
        <v>310.09999999999997</v>
      </c>
      <c r="G24" s="91">
        <f t="shared" si="0"/>
        <v>84.80348916985201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157.4</v>
      </c>
      <c r="E25" s="90">
        <v>3.4</v>
      </c>
      <c r="F25" s="90">
        <f t="shared" si="2"/>
        <v>160.8</v>
      </c>
      <c r="G25" s="91">
        <f t="shared" si="0"/>
        <v>89.4956885288738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568.1</v>
      </c>
      <c r="E26" s="90">
        <v>4.6</v>
      </c>
      <c r="F26" s="90">
        <f t="shared" si="2"/>
        <v>572.7</v>
      </c>
      <c r="G26" s="91">
        <f t="shared" si="0"/>
        <v>75.78742654208767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 t="shared" si="2"/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 t="shared" si="2"/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 t="shared" si="2"/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 t="shared" si="2"/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 t="shared" si="2"/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3" t="s">
        <v>50</v>
      </c>
      <c r="B32" s="163"/>
      <c r="C32" s="159">
        <f>SUM(C8:C31)</f>
        <v>31708.300000000003</v>
      </c>
      <c r="D32" s="160">
        <f>SUM(D8:D31)</f>
        <v>18567.899999999998</v>
      </c>
      <c r="E32" s="160">
        <f>SUM(E8:E31)</f>
        <v>83.10000000000001</v>
      </c>
      <c r="F32" s="12">
        <f>SUM(F8:F31)</f>
        <v>18538.6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1">
      <selection activeCell="J16" sqref="J16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64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5" t="s">
        <v>52</v>
      </c>
      <c r="K3" s="165" t="s">
        <v>2</v>
      </c>
      <c r="L3" s="22" t="s">
        <v>3</v>
      </c>
    </row>
    <row r="4" spans="1:12" ht="45.75" customHeight="1">
      <c r="A4" s="164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7"/>
      <c r="K4" s="167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1836.2</v>
      </c>
      <c r="D6" s="23">
        <v>1787.2</v>
      </c>
      <c r="E6" s="141">
        <f aca="true" t="shared" si="0" ref="E6:E29">C6-D6</f>
        <v>49</v>
      </c>
      <c r="F6" s="90">
        <v>4972.8</v>
      </c>
      <c r="G6" s="155">
        <v>2178.7</v>
      </c>
      <c r="H6" s="141">
        <f aca="true" t="shared" si="1" ref="H6:H29">F6-G6</f>
        <v>2794.1000000000004</v>
      </c>
      <c r="I6" s="142">
        <f aca="true" t="shared" si="2" ref="I6:I29">E6/H6*100</f>
        <v>1.7536952864965463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2519.1</v>
      </c>
      <c r="D7" s="23">
        <v>2494.2</v>
      </c>
      <c r="E7" s="141">
        <f t="shared" si="0"/>
        <v>24.90000000000009</v>
      </c>
      <c r="F7" s="90">
        <v>4873.3</v>
      </c>
      <c r="G7" s="155">
        <v>2770.6</v>
      </c>
      <c r="H7" s="141">
        <f t="shared" si="1"/>
        <v>2102.7000000000003</v>
      </c>
      <c r="I7" s="142">
        <f t="shared" si="2"/>
        <v>1.1841917534598414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35.6</v>
      </c>
      <c r="D8" s="23">
        <v>5</v>
      </c>
      <c r="E8" s="141">
        <f t="shared" si="0"/>
        <v>30.6</v>
      </c>
      <c r="F8" s="90">
        <v>2804.5</v>
      </c>
      <c r="G8" s="155">
        <v>436</v>
      </c>
      <c r="H8" s="141">
        <f t="shared" si="1"/>
        <v>2368.5</v>
      </c>
      <c r="I8" s="142">
        <f t="shared" si="2"/>
        <v>1.291956934768841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13</v>
      </c>
      <c r="D9" s="23">
        <v>2</v>
      </c>
      <c r="E9" s="141">
        <f t="shared" si="0"/>
        <v>11</v>
      </c>
      <c r="F9" s="90">
        <v>2131.5</v>
      </c>
      <c r="G9" s="155">
        <v>267.9</v>
      </c>
      <c r="H9" s="141">
        <f t="shared" si="1"/>
        <v>1863.6</v>
      </c>
      <c r="I9" s="142">
        <f t="shared" si="2"/>
        <v>0.5902554196179438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58.4</v>
      </c>
      <c r="D10" s="23">
        <v>2</v>
      </c>
      <c r="E10" s="141">
        <f>C10-D10</f>
        <v>56.4</v>
      </c>
      <c r="F10" s="90">
        <v>2021.8</v>
      </c>
      <c r="G10" s="155">
        <v>190.9</v>
      </c>
      <c r="H10" s="141">
        <f t="shared" si="1"/>
        <v>1830.8999999999999</v>
      </c>
      <c r="I10" s="142">
        <f t="shared" si="2"/>
        <v>3.0804522366049487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6</v>
      </c>
      <c r="D11" s="23">
        <v>2</v>
      </c>
      <c r="E11" s="141">
        <f t="shared" si="0"/>
        <v>4</v>
      </c>
      <c r="F11" s="90">
        <v>2364.7</v>
      </c>
      <c r="G11" s="155">
        <v>294.5</v>
      </c>
      <c r="H11" s="141">
        <f t="shared" si="1"/>
        <v>2070.2</v>
      </c>
      <c r="I11" s="142">
        <f t="shared" si="2"/>
        <v>0.19321804656554925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71.2</v>
      </c>
      <c r="D12" s="23">
        <v>2</v>
      </c>
      <c r="E12" s="141">
        <f t="shared" si="0"/>
        <v>69.2</v>
      </c>
      <c r="F12" s="90">
        <v>2216</v>
      </c>
      <c r="G12" s="155">
        <v>214.5</v>
      </c>
      <c r="H12" s="141">
        <f t="shared" si="1"/>
        <v>2001.5</v>
      </c>
      <c r="I12" s="142">
        <f t="shared" si="2"/>
        <v>3.4574069447914066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4373.4</v>
      </c>
      <c r="D13" s="23">
        <v>757.4</v>
      </c>
      <c r="E13" s="141">
        <f t="shared" si="0"/>
        <v>3615.9999999999995</v>
      </c>
      <c r="F13" s="90">
        <v>19121</v>
      </c>
      <c r="G13" s="155">
        <v>1778</v>
      </c>
      <c r="H13" s="141">
        <f t="shared" si="1"/>
        <v>17343</v>
      </c>
      <c r="I13" s="142">
        <f t="shared" si="2"/>
        <v>20.849910626765837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31.3</v>
      </c>
      <c r="D14" s="23">
        <v>5</v>
      </c>
      <c r="E14" s="141">
        <f t="shared" si="0"/>
        <v>26.3</v>
      </c>
      <c r="F14" s="90">
        <v>3326.7</v>
      </c>
      <c r="G14" s="155">
        <v>322.8</v>
      </c>
      <c r="H14" s="141">
        <f t="shared" si="1"/>
        <v>3003.8999999999996</v>
      </c>
      <c r="I14" s="142">
        <f t="shared" si="2"/>
        <v>0.8755284796431306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90.8</v>
      </c>
      <c r="D15" s="23">
        <v>5</v>
      </c>
      <c r="E15" s="141">
        <f t="shared" si="0"/>
        <v>85.8</v>
      </c>
      <c r="F15" s="90">
        <v>2859</v>
      </c>
      <c r="G15" s="155">
        <v>455.8</v>
      </c>
      <c r="H15" s="141">
        <f t="shared" si="1"/>
        <v>2403.2</v>
      </c>
      <c r="I15" s="142">
        <f t="shared" si="2"/>
        <v>3.570239680426099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3728.8</v>
      </c>
      <c r="D16" s="23">
        <v>3705.8</v>
      </c>
      <c r="E16" s="141">
        <f>C16-D16</f>
        <v>23</v>
      </c>
      <c r="F16" s="90">
        <v>8823.7</v>
      </c>
      <c r="G16" s="155">
        <v>4285.5</v>
      </c>
      <c r="H16" s="141">
        <f t="shared" si="1"/>
        <v>4538.200000000001</v>
      </c>
      <c r="I16" s="142">
        <f t="shared" si="2"/>
        <v>0.5068088669516547</v>
      </c>
      <c r="J16" s="94">
        <v>0</v>
      </c>
      <c r="K16" s="63">
        <v>0.5</v>
      </c>
      <c r="L16" s="63">
        <f t="shared" si="3"/>
        <v>0</v>
      </c>
    </row>
    <row r="17" spans="1:12" ht="12.75">
      <c r="A17" s="87">
        <v>12</v>
      </c>
      <c r="B17" s="139" t="s">
        <v>145</v>
      </c>
      <c r="C17" s="157">
        <v>12</v>
      </c>
      <c r="D17" s="23">
        <v>2</v>
      </c>
      <c r="E17" s="141">
        <f t="shared" si="0"/>
        <v>10</v>
      </c>
      <c r="F17" s="90">
        <v>1980.4</v>
      </c>
      <c r="G17" s="155">
        <v>165.7</v>
      </c>
      <c r="H17" s="141">
        <f t="shared" si="1"/>
        <v>1814.7</v>
      </c>
      <c r="I17" s="142">
        <f t="shared" si="2"/>
        <v>0.5510552708436656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10.8</v>
      </c>
      <c r="D18" s="23">
        <v>5</v>
      </c>
      <c r="E18" s="141">
        <f t="shared" si="0"/>
        <v>5.800000000000001</v>
      </c>
      <c r="F18" s="90">
        <v>3027.7</v>
      </c>
      <c r="G18" s="155">
        <v>275.8</v>
      </c>
      <c r="H18" s="141">
        <f t="shared" si="1"/>
        <v>2751.8999999999996</v>
      </c>
      <c r="I18" s="142">
        <f t="shared" si="2"/>
        <v>0.2107634725099023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34.3</v>
      </c>
      <c r="D19" s="23">
        <v>2</v>
      </c>
      <c r="E19" s="141">
        <f t="shared" si="0"/>
        <v>32.3</v>
      </c>
      <c r="F19" s="90">
        <v>2329.2</v>
      </c>
      <c r="G19" s="155">
        <v>412.7</v>
      </c>
      <c r="H19" s="141">
        <f t="shared" si="1"/>
        <v>1916.4999999999998</v>
      </c>
      <c r="I19" s="142">
        <f t="shared" si="2"/>
        <v>1.6853639446908426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34.8</v>
      </c>
      <c r="D20" s="23">
        <v>2</v>
      </c>
      <c r="E20" s="141">
        <f t="shared" si="0"/>
        <v>32.8</v>
      </c>
      <c r="F20" s="90">
        <v>2098.3</v>
      </c>
      <c r="G20" s="155">
        <v>231.4</v>
      </c>
      <c r="H20" s="141">
        <f t="shared" si="1"/>
        <v>1866.9</v>
      </c>
      <c r="I20" s="142">
        <f t="shared" si="2"/>
        <v>1.7569232417376397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8.6</v>
      </c>
      <c r="D21" s="23">
        <v>2</v>
      </c>
      <c r="E21" s="141">
        <f t="shared" si="0"/>
        <v>6.6</v>
      </c>
      <c r="F21" s="90">
        <v>1764.5</v>
      </c>
      <c r="G21" s="155">
        <v>144</v>
      </c>
      <c r="H21" s="141">
        <f t="shared" si="1"/>
        <v>1620.5</v>
      </c>
      <c r="I21" s="142">
        <f t="shared" si="2"/>
        <v>0.4072817031780315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15.3</v>
      </c>
      <c r="D22" s="23">
        <v>5</v>
      </c>
      <c r="E22" s="141">
        <f t="shared" si="0"/>
        <v>10.3</v>
      </c>
      <c r="F22" s="90">
        <v>2343</v>
      </c>
      <c r="G22" s="155">
        <v>302.5</v>
      </c>
      <c r="H22" s="141">
        <f t="shared" si="1"/>
        <v>2040.5</v>
      </c>
      <c r="I22" s="142">
        <f t="shared" si="2"/>
        <v>0.5047782406272973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31.3</v>
      </c>
      <c r="D23" s="23">
        <v>2</v>
      </c>
      <c r="E23" s="141">
        <f t="shared" si="0"/>
        <v>29.3</v>
      </c>
      <c r="F23" s="90">
        <v>1877.3</v>
      </c>
      <c r="G23" s="155">
        <v>187.3</v>
      </c>
      <c r="H23" s="141">
        <f t="shared" si="1"/>
        <v>1690</v>
      </c>
      <c r="I23" s="142">
        <f t="shared" si="2"/>
        <v>1.7337278106508875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2204.7</v>
      </c>
      <c r="D24" s="23">
        <v>2200.7</v>
      </c>
      <c r="E24" s="141">
        <f t="shared" si="0"/>
        <v>4</v>
      </c>
      <c r="F24" s="90">
        <v>5005.6</v>
      </c>
      <c r="G24" s="155">
        <v>2588.9</v>
      </c>
      <c r="H24" s="141">
        <f t="shared" si="1"/>
        <v>2416.7000000000003</v>
      </c>
      <c r="I24" s="142">
        <f t="shared" si="2"/>
        <v>0.1655149584143667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3" t="s">
        <v>37</v>
      </c>
      <c r="B30" s="163"/>
      <c r="C30" s="23">
        <f aca="true" t="shared" si="4" ref="C30:H30">SUM(C6:C29)</f>
        <v>15115.599999999995</v>
      </c>
      <c r="D30" s="23">
        <f t="shared" si="4"/>
        <v>10988.3</v>
      </c>
      <c r="E30" s="143">
        <f t="shared" si="4"/>
        <v>4127.3</v>
      </c>
      <c r="F30" s="143">
        <f t="shared" si="4"/>
        <v>75941.00000000001</v>
      </c>
      <c r="G30" s="143">
        <f>SUM(G6:G29)</f>
        <v>17503.499999999996</v>
      </c>
      <c r="H30" s="143">
        <f t="shared" si="4"/>
        <v>58437.5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8">
      <selection activeCell="F35" sqref="F35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4" ht="11.25">
      <c r="A2" s="52"/>
      <c r="B2" s="53"/>
      <c r="C2" s="53"/>
      <c r="D2" s="53"/>
    </row>
    <row r="3" spans="1:14" ht="173.25" customHeight="1">
      <c r="A3" s="164" t="s">
        <v>0</v>
      </c>
      <c r="B3" s="165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5" t="s">
        <v>1</v>
      </c>
      <c r="M3" s="165" t="s">
        <v>2</v>
      </c>
      <c r="N3" s="22" t="s">
        <v>3</v>
      </c>
    </row>
    <row r="4" spans="1:14" ht="53.25" customHeight="1">
      <c r="A4" s="172"/>
      <c r="B4" s="167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7"/>
      <c r="M4" s="167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1784.5</v>
      </c>
      <c r="D6" s="93">
        <f>C6-E6</f>
        <v>80.20000000000005</v>
      </c>
      <c r="E6" s="93">
        <v>1704.3</v>
      </c>
      <c r="F6" s="144">
        <v>0</v>
      </c>
      <c r="G6" s="93">
        <v>0</v>
      </c>
      <c r="H6" s="90">
        <v>4972.8</v>
      </c>
      <c r="I6" s="155">
        <v>2178.7</v>
      </c>
      <c r="J6" s="95">
        <f>H6-I6</f>
        <v>2794.1000000000004</v>
      </c>
      <c r="K6" s="96">
        <f aca="true" t="shared" si="0" ref="K6:K29">(E6+F6+G6)/J6*100</f>
        <v>60.996385240327825</v>
      </c>
      <c r="L6" s="97">
        <v>0.18</v>
      </c>
      <c r="M6" s="62">
        <v>1.5</v>
      </c>
      <c r="N6" s="62">
        <f aca="true" t="shared" si="1" ref="N6:N29">L6*M6</f>
        <v>0.27</v>
      </c>
    </row>
    <row r="7" spans="1:14" ht="12.75">
      <c r="A7" s="87">
        <v>2</v>
      </c>
      <c r="B7" s="83" t="s">
        <v>135</v>
      </c>
      <c r="C7" s="155">
        <v>1009.7</v>
      </c>
      <c r="D7" s="93">
        <f>C7-E7</f>
        <v>32.10000000000002</v>
      </c>
      <c r="E7" s="93">
        <v>977.6</v>
      </c>
      <c r="F7" s="144">
        <v>0</v>
      </c>
      <c r="G7" s="141">
        <v>0</v>
      </c>
      <c r="H7" s="90">
        <v>4873.3</v>
      </c>
      <c r="I7" s="155">
        <v>2770.6</v>
      </c>
      <c r="J7" s="95">
        <f aca="true" t="shared" si="2" ref="J7:J29">H7-I7</f>
        <v>2102.7000000000003</v>
      </c>
      <c r="K7" s="96">
        <f t="shared" si="0"/>
        <v>46.49260474627859</v>
      </c>
      <c r="L7" s="97">
        <v>0.47</v>
      </c>
      <c r="M7" s="62">
        <v>1.5</v>
      </c>
      <c r="N7" s="62">
        <f t="shared" si="1"/>
        <v>0.705</v>
      </c>
    </row>
    <row r="8" spans="1:14" ht="12.75">
      <c r="A8" s="87">
        <v>3</v>
      </c>
      <c r="B8" s="83" t="s">
        <v>136</v>
      </c>
      <c r="C8" s="157">
        <v>1231.9</v>
      </c>
      <c r="D8" s="93">
        <f aca="true" t="shared" si="3" ref="D8:D29">C8-E8</f>
        <v>80.20000000000005</v>
      </c>
      <c r="E8" s="145">
        <v>1151.7</v>
      </c>
      <c r="F8" s="144">
        <v>0</v>
      </c>
      <c r="G8" s="145">
        <v>0</v>
      </c>
      <c r="H8" s="90">
        <v>2804.5</v>
      </c>
      <c r="I8" s="155">
        <v>436</v>
      </c>
      <c r="J8" s="95">
        <f t="shared" si="2"/>
        <v>2368.5</v>
      </c>
      <c r="K8" s="96">
        <f t="shared" si="0"/>
        <v>48.62571247625079</v>
      </c>
      <c r="L8" s="97">
        <v>0.427</v>
      </c>
      <c r="M8" s="62">
        <v>1.5</v>
      </c>
      <c r="N8" s="62">
        <f t="shared" si="1"/>
        <v>0.6405</v>
      </c>
    </row>
    <row r="9" spans="1:14" ht="12.75">
      <c r="A9" s="87">
        <v>4</v>
      </c>
      <c r="B9" s="83" t="s">
        <v>137</v>
      </c>
      <c r="C9" s="155">
        <v>1109.3</v>
      </c>
      <c r="D9" s="93">
        <f>C9-E9</f>
        <v>32.09999999999991</v>
      </c>
      <c r="E9" s="93">
        <v>1077.2</v>
      </c>
      <c r="F9" s="93">
        <v>0</v>
      </c>
      <c r="G9" s="93">
        <v>0</v>
      </c>
      <c r="H9" s="90">
        <v>2131.5</v>
      </c>
      <c r="I9" s="155">
        <v>267.9</v>
      </c>
      <c r="J9" s="95">
        <f t="shared" si="2"/>
        <v>1863.6</v>
      </c>
      <c r="K9" s="96">
        <f t="shared" si="0"/>
        <v>57.80210345567719</v>
      </c>
      <c r="L9" s="97">
        <v>0.244</v>
      </c>
      <c r="M9" s="62">
        <v>1.5</v>
      </c>
      <c r="N9" s="62">
        <f t="shared" si="1"/>
        <v>0.366</v>
      </c>
    </row>
    <row r="10" spans="1:14" ht="12.75">
      <c r="A10" s="87">
        <v>5</v>
      </c>
      <c r="B10" s="83" t="s">
        <v>138</v>
      </c>
      <c r="C10" s="155">
        <v>1047.3</v>
      </c>
      <c r="D10" s="93">
        <f t="shared" si="3"/>
        <v>32.09999999999991</v>
      </c>
      <c r="E10" s="93">
        <v>1015.2</v>
      </c>
      <c r="F10" s="144">
        <v>0</v>
      </c>
      <c r="G10" s="93">
        <v>0</v>
      </c>
      <c r="H10" s="90">
        <v>2021.8</v>
      </c>
      <c r="I10" s="155">
        <v>190.9</v>
      </c>
      <c r="J10" s="95">
        <f t="shared" si="2"/>
        <v>1830.8999999999999</v>
      </c>
      <c r="K10" s="96">
        <f t="shared" si="0"/>
        <v>55.448140258889076</v>
      </c>
      <c r="L10" s="97">
        <v>0.291</v>
      </c>
      <c r="M10" s="62">
        <v>1.5</v>
      </c>
      <c r="N10" s="62">
        <f t="shared" si="1"/>
        <v>0.4365</v>
      </c>
    </row>
    <row r="11" spans="1:14" ht="12.75">
      <c r="A11" s="87">
        <v>6</v>
      </c>
      <c r="B11" s="83" t="s">
        <v>139</v>
      </c>
      <c r="C11" s="157">
        <v>1250.4</v>
      </c>
      <c r="D11" s="93">
        <f>C11-E11</f>
        <v>32.100000000000136</v>
      </c>
      <c r="E11" s="93">
        <v>1218.3</v>
      </c>
      <c r="F11" s="144">
        <v>0</v>
      </c>
      <c r="G11" s="93">
        <v>0</v>
      </c>
      <c r="H11" s="90">
        <v>2364.7</v>
      </c>
      <c r="I11" s="155">
        <v>294.5</v>
      </c>
      <c r="J11" s="95">
        <f t="shared" si="2"/>
        <v>2070.2</v>
      </c>
      <c r="K11" s="96">
        <f t="shared" si="0"/>
        <v>58.849386532702155</v>
      </c>
      <c r="L11" s="97">
        <v>0.223</v>
      </c>
      <c r="M11" s="62">
        <v>1.5</v>
      </c>
      <c r="N11" s="62">
        <f t="shared" si="1"/>
        <v>0.3345</v>
      </c>
    </row>
    <row r="12" spans="1:14" ht="12.75">
      <c r="A12" s="87">
        <v>7</v>
      </c>
      <c r="B12" s="83" t="s">
        <v>140</v>
      </c>
      <c r="C12" s="155">
        <v>1064.4</v>
      </c>
      <c r="D12" s="93">
        <f>C12-E12</f>
        <v>32.100000000000136</v>
      </c>
      <c r="E12" s="93">
        <v>1032.3</v>
      </c>
      <c r="F12" s="144">
        <v>0</v>
      </c>
      <c r="G12" s="93">
        <v>0</v>
      </c>
      <c r="H12" s="90">
        <v>2216</v>
      </c>
      <c r="I12" s="155">
        <v>214.5</v>
      </c>
      <c r="J12" s="95">
        <f t="shared" si="2"/>
        <v>2001.5</v>
      </c>
      <c r="K12" s="96">
        <f t="shared" si="0"/>
        <v>51.57631776167874</v>
      </c>
      <c r="L12" s="97">
        <v>0.368</v>
      </c>
      <c r="M12" s="62">
        <v>1.5</v>
      </c>
      <c r="N12" s="62">
        <f t="shared" si="1"/>
        <v>0.552</v>
      </c>
    </row>
    <row r="13" spans="1:14" ht="12.75">
      <c r="A13" s="87">
        <v>8</v>
      </c>
      <c r="B13" s="83" t="s">
        <v>141</v>
      </c>
      <c r="C13" s="155">
        <v>2183.6</v>
      </c>
      <c r="D13" s="93">
        <f t="shared" si="3"/>
        <v>240.5999999999999</v>
      </c>
      <c r="E13" s="93">
        <v>1943</v>
      </c>
      <c r="F13" s="144">
        <v>0</v>
      </c>
      <c r="G13" s="93">
        <v>0</v>
      </c>
      <c r="H13" s="90">
        <v>19121</v>
      </c>
      <c r="I13" s="155">
        <v>1778</v>
      </c>
      <c r="J13" s="95">
        <f t="shared" si="2"/>
        <v>17343</v>
      </c>
      <c r="K13" s="96">
        <f t="shared" si="0"/>
        <v>11.203367352822465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1964.3</v>
      </c>
      <c r="D14" s="93">
        <f t="shared" si="3"/>
        <v>80.20000000000005</v>
      </c>
      <c r="E14" s="93">
        <v>1884.1</v>
      </c>
      <c r="F14" s="144">
        <v>0</v>
      </c>
      <c r="G14" s="93">
        <v>0</v>
      </c>
      <c r="H14" s="90">
        <v>3326.7</v>
      </c>
      <c r="I14" s="155">
        <v>322.8</v>
      </c>
      <c r="J14" s="95">
        <f t="shared" si="2"/>
        <v>3003.8999999999996</v>
      </c>
      <c r="K14" s="96">
        <f t="shared" si="0"/>
        <v>62.721794999833556</v>
      </c>
      <c r="L14" s="97">
        <v>0.145</v>
      </c>
      <c r="M14" s="62">
        <v>1.5</v>
      </c>
      <c r="N14" s="62">
        <f t="shared" si="1"/>
        <v>0.21749999999999997</v>
      </c>
    </row>
    <row r="15" spans="1:14" ht="12.75">
      <c r="A15" s="87">
        <v>10</v>
      </c>
      <c r="B15" s="83" t="s">
        <v>143</v>
      </c>
      <c r="C15" s="155">
        <v>1078.9</v>
      </c>
      <c r="D15" s="93">
        <f t="shared" si="3"/>
        <v>80.20000000000005</v>
      </c>
      <c r="E15" s="93">
        <v>998.7</v>
      </c>
      <c r="F15" s="93">
        <v>0</v>
      </c>
      <c r="G15" s="93">
        <v>0</v>
      </c>
      <c r="H15" s="90">
        <v>2859</v>
      </c>
      <c r="I15" s="155">
        <v>455.8</v>
      </c>
      <c r="J15" s="95">
        <f t="shared" si="2"/>
        <v>2403.2</v>
      </c>
      <c r="K15" s="96">
        <f t="shared" si="0"/>
        <v>41.55709054593875</v>
      </c>
      <c r="L15" s="97">
        <v>0.569</v>
      </c>
      <c r="M15" s="62">
        <v>1.5</v>
      </c>
      <c r="N15" s="62">
        <f t="shared" si="1"/>
        <v>0.8534999999999999</v>
      </c>
    </row>
    <row r="16" spans="1:14" ht="12.75">
      <c r="A16" s="87">
        <v>11</v>
      </c>
      <c r="B16" s="83" t="s">
        <v>144</v>
      </c>
      <c r="C16" s="155">
        <v>2529.2</v>
      </c>
      <c r="D16" s="93">
        <f t="shared" si="3"/>
        <v>80.19999999999982</v>
      </c>
      <c r="E16" s="93">
        <v>2449</v>
      </c>
      <c r="F16" s="93">
        <v>0</v>
      </c>
      <c r="G16" s="93">
        <v>0</v>
      </c>
      <c r="H16" s="90">
        <v>8823.7</v>
      </c>
      <c r="I16" s="155">
        <v>4285.5</v>
      </c>
      <c r="J16" s="95">
        <f t="shared" si="2"/>
        <v>4538.200000000001</v>
      </c>
      <c r="K16" s="96">
        <f t="shared" si="0"/>
        <v>53.964126746287064</v>
      </c>
      <c r="L16" s="97">
        <v>0.321</v>
      </c>
      <c r="M16" s="62">
        <v>1.5</v>
      </c>
      <c r="N16" s="62">
        <f t="shared" si="1"/>
        <v>0.48150000000000004</v>
      </c>
    </row>
    <row r="17" spans="1:14" ht="12.75">
      <c r="A17" s="87">
        <v>12</v>
      </c>
      <c r="B17" s="83" t="s">
        <v>145</v>
      </c>
      <c r="C17" s="155">
        <v>951.2</v>
      </c>
      <c r="D17" s="93">
        <f t="shared" si="3"/>
        <v>32.10000000000002</v>
      </c>
      <c r="E17" s="145">
        <v>919.1</v>
      </c>
      <c r="F17" s="144">
        <v>0</v>
      </c>
      <c r="G17" s="93">
        <v>0</v>
      </c>
      <c r="H17" s="90">
        <v>1980.4</v>
      </c>
      <c r="I17" s="155">
        <v>165.7</v>
      </c>
      <c r="J17" s="95">
        <f t="shared" si="2"/>
        <v>1814.7</v>
      </c>
      <c r="K17" s="96">
        <f t="shared" si="0"/>
        <v>50.64748994324131</v>
      </c>
      <c r="L17" s="97">
        <v>0.387</v>
      </c>
      <c r="M17" s="62">
        <v>1.5</v>
      </c>
      <c r="N17" s="62">
        <f t="shared" si="1"/>
        <v>0.5805</v>
      </c>
    </row>
    <row r="18" spans="1:14" ht="12.75">
      <c r="A18" s="87">
        <v>13</v>
      </c>
      <c r="B18" s="83" t="s">
        <v>146</v>
      </c>
      <c r="C18" s="155">
        <v>1664.1</v>
      </c>
      <c r="D18" s="93">
        <f t="shared" si="3"/>
        <v>80.09999999999991</v>
      </c>
      <c r="E18" s="93">
        <v>1584</v>
      </c>
      <c r="F18" s="144">
        <v>0</v>
      </c>
      <c r="G18" s="93">
        <v>0</v>
      </c>
      <c r="H18" s="90">
        <v>3027.7</v>
      </c>
      <c r="I18" s="155">
        <v>275.8</v>
      </c>
      <c r="J18" s="95">
        <f t="shared" si="2"/>
        <v>2751.8999999999996</v>
      </c>
      <c r="K18" s="96">
        <f t="shared" si="0"/>
        <v>57.56023111304918</v>
      </c>
      <c r="L18" s="97">
        <v>0.249</v>
      </c>
      <c r="M18" s="62">
        <v>1.5</v>
      </c>
      <c r="N18" s="62">
        <f t="shared" si="1"/>
        <v>0.3735</v>
      </c>
    </row>
    <row r="19" spans="1:14" ht="12.75">
      <c r="A19" s="87">
        <v>14</v>
      </c>
      <c r="B19" s="83" t="s">
        <v>147</v>
      </c>
      <c r="C19" s="155">
        <v>1333.4</v>
      </c>
      <c r="D19" s="93">
        <f t="shared" si="3"/>
        <v>32.100000000000136</v>
      </c>
      <c r="E19" s="93">
        <v>1301.3</v>
      </c>
      <c r="F19" s="93">
        <v>0</v>
      </c>
      <c r="G19" s="93">
        <v>0</v>
      </c>
      <c r="H19" s="90">
        <v>2329.2</v>
      </c>
      <c r="I19" s="155">
        <v>412.7</v>
      </c>
      <c r="J19" s="95">
        <f t="shared" si="2"/>
        <v>1916.4999999999998</v>
      </c>
      <c r="K19" s="96">
        <f t="shared" si="0"/>
        <v>67.89981737542395</v>
      </c>
      <c r="L19" s="97">
        <v>0.042</v>
      </c>
      <c r="M19" s="62">
        <v>1.5</v>
      </c>
      <c r="N19" s="62">
        <f t="shared" si="1"/>
        <v>0.063</v>
      </c>
    </row>
    <row r="20" spans="1:14" ht="12.75">
      <c r="A20" s="87">
        <v>15</v>
      </c>
      <c r="B20" s="83" t="s">
        <v>148</v>
      </c>
      <c r="C20" s="155">
        <v>882.2</v>
      </c>
      <c r="D20" s="93">
        <f t="shared" si="3"/>
        <v>32.10000000000002</v>
      </c>
      <c r="E20" s="145">
        <v>850.1</v>
      </c>
      <c r="F20" s="145">
        <v>0</v>
      </c>
      <c r="G20" s="145">
        <v>0</v>
      </c>
      <c r="H20" s="90">
        <v>2098.3</v>
      </c>
      <c r="I20" s="155">
        <v>231.4</v>
      </c>
      <c r="J20" s="95">
        <f t="shared" si="2"/>
        <v>1866.9</v>
      </c>
      <c r="K20" s="96">
        <f t="shared" si="0"/>
        <v>45.53537950613316</v>
      </c>
      <c r="L20" s="97">
        <v>0.489</v>
      </c>
      <c r="M20" s="62">
        <v>1.5</v>
      </c>
      <c r="N20" s="62">
        <f t="shared" si="1"/>
        <v>0.7335</v>
      </c>
    </row>
    <row r="21" spans="1:14" ht="12.75">
      <c r="A21" s="87">
        <v>16</v>
      </c>
      <c r="B21" s="83" t="s">
        <v>149</v>
      </c>
      <c r="C21" s="155">
        <v>911.5</v>
      </c>
      <c r="D21" s="93">
        <f t="shared" si="3"/>
        <v>32.10000000000002</v>
      </c>
      <c r="E21" s="93">
        <v>879.4</v>
      </c>
      <c r="F21" s="93">
        <v>0</v>
      </c>
      <c r="G21" s="145">
        <v>0</v>
      </c>
      <c r="H21" s="90">
        <v>1764.5</v>
      </c>
      <c r="I21" s="155">
        <v>144</v>
      </c>
      <c r="J21" s="95">
        <f t="shared" si="2"/>
        <v>1620.5</v>
      </c>
      <c r="K21" s="96">
        <f t="shared" si="0"/>
        <v>54.26720148102437</v>
      </c>
      <c r="L21" s="97">
        <v>0.315</v>
      </c>
      <c r="M21" s="62">
        <v>1.5</v>
      </c>
      <c r="N21" s="62">
        <f t="shared" si="1"/>
        <v>0.47250000000000003</v>
      </c>
    </row>
    <row r="22" spans="1:14" ht="12.75">
      <c r="A22" s="87">
        <v>17</v>
      </c>
      <c r="B22" s="83" t="s">
        <v>150</v>
      </c>
      <c r="C22" s="156">
        <v>1231</v>
      </c>
      <c r="D22" s="93">
        <f>C22-E22</f>
        <v>80.09999999999991</v>
      </c>
      <c r="E22" s="93">
        <v>1150.9</v>
      </c>
      <c r="F22" s="93">
        <v>0</v>
      </c>
      <c r="G22" s="141">
        <v>0</v>
      </c>
      <c r="H22" s="90">
        <v>2343</v>
      </c>
      <c r="I22" s="155">
        <v>302.5</v>
      </c>
      <c r="J22" s="95">
        <f t="shared" si="2"/>
        <v>2040.5</v>
      </c>
      <c r="K22" s="96">
        <f t="shared" si="0"/>
        <v>56.4028424405783</v>
      </c>
      <c r="L22" s="97">
        <v>0.272</v>
      </c>
      <c r="M22" s="62">
        <v>1.5</v>
      </c>
      <c r="N22" s="62">
        <f t="shared" si="1"/>
        <v>0.40800000000000003</v>
      </c>
    </row>
    <row r="23" spans="1:14" ht="12.75">
      <c r="A23" s="87">
        <v>18</v>
      </c>
      <c r="B23" s="83" t="s">
        <v>151</v>
      </c>
      <c r="C23" s="155">
        <v>1171.6</v>
      </c>
      <c r="D23" s="93">
        <f t="shared" si="3"/>
        <v>32.09999999999991</v>
      </c>
      <c r="E23" s="93">
        <v>1139.5</v>
      </c>
      <c r="F23" s="144">
        <v>0</v>
      </c>
      <c r="G23" s="93">
        <v>0</v>
      </c>
      <c r="H23" s="90">
        <v>1877.3</v>
      </c>
      <c r="I23" s="155">
        <v>187.3</v>
      </c>
      <c r="J23" s="95">
        <f t="shared" si="2"/>
        <v>1690</v>
      </c>
      <c r="K23" s="96">
        <f t="shared" si="0"/>
        <v>67.42603550295858</v>
      </c>
      <c r="L23" s="97">
        <v>0.051</v>
      </c>
      <c r="M23" s="62">
        <v>1.5</v>
      </c>
      <c r="N23" s="62">
        <f t="shared" si="1"/>
        <v>0.0765</v>
      </c>
    </row>
    <row r="24" spans="1:14" ht="12.75">
      <c r="A24" s="87">
        <v>19</v>
      </c>
      <c r="B24" s="83" t="s">
        <v>152</v>
      </c>
      <c r="C24" s="155">
        <v>1248</v>
      </c>
      <c r="D24" s="93">
        <f t="shared" si="3"/>
        <v>80.09999999999991</v>
      </c>
      <c r="E24" s="93">
        <v>1167.9</v>
      </c>
      <c r="F24" s="93">
        <v>0</v>
      </c>
      <c r="G24" s="93">
        <v>0</v>
      </c>
      <c r="H24" s="90">
        <v>5005.6</v>
      </c>
      <c r="I24" s="155">
        <v>2588.9</v>
      </c>
      <c r="J24" s="95">
        <f t="shared" si="2"/>
        <v>2416.7000000000003</v>
      </c>
      <c r="K24" s="96">
        <f t="shared" si="0"/>
        <v>48.326229983034715</v>
      </c>
      <c r="L24" s="97">
        <v>0.433</v>
      </c>
      <c r="M24" s="62">
        <v>1.5</v>
      </c>
      <c r="N24" s="62">
        <f t="shared" si="1"/>
        <v>0.6495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3"/>
      <c r="B30" s="163"/>
      <c r="C30" s="23">
        <f aca="true" t="shared" si="4" ref="C30:J30">SUM(C6:C29)</f>
        <v>25646.5</v>
      </c>
      <c r="D30" s="23">
        <f t="shared" si="4"/>
        <v>1202.8999999999999</v>
      </c>
      <c r="E30" s="145">
        <f>SUM(E6:E29)</f>
        <v>24443.600000000002</v>
      </c>
      <c r="F30" s="145">
        <f t="shared" si="4"/>
        <v>0</v>
      </c>
      <c r="G30" s="145">
        <f t="shared" si="4"/>
        <v>0</v>
      </c>
      <c r="H30" s="145">
        <f t="shared" si="4"/>
        <v>75941.00000000001</v>
      </c>
      <c r="I30" s="143">
        <f t="shared" si="4"/>
        <v>17503.499999999996</v>
      </c>
      <c r="J30" s="145">
        <f t="shared" si="4"/>
        <v>58437.5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0">
      <selection activeCell="C4" sqref="C4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" ht="11.25">
      <c r="A2" s="52"/>
      <c r="B2" s="53"/>
    </row>
    <row r="3" spans="1:10" ht="143.25" customHeight="1">
      <c r="A3" s="164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5" t="s">
        <v>52</v>
      </c>
      <c r="I3" s="165" t="s">
        <v>9</v>
      </c>
      <c r="J3" s="22" t="s">
        <v>3</v>
      </c>
    </row>
    <row r="4" spans="1:10" ht="49.5" customHeight="1">
      <c r="A4" s="164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7"/>
      <c r="I4" s="167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>
        <v>5</v>
      </c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4972.8</v>
      </c>
      <c r="E6" s="155">
        <v>2178.7</v>
      </c>
      <c r="F6" s="141">
        <f aca="true" t="shared" si="0" ref="F6:F29">D6-E6</f>
        <v>2794.1000000000004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4873.3</v>
      </c>
      <c r="E7" s="155">
        <v>2770.6</v>
      </c>
      <c r="F7" s="141">
        <f t="shared" si="0"/>
        <v>2102.7000000000003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2804.5</v>
      </c>
      <c r="E8" s="155">
        <v>436</v>
      </c>
      <c r="F8" s="141">
        <f t="shared" si="0"/>
        <v>2368.5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2131.5</v>
      </c>
      <c r="E9" s="155">
        <v>267.9</v>
      </c>
      <c r="F9" s="141">
        <f t="shared" si="0"/>
        <v>1863.6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2021.8</v>
      </c>
      <c r="E10" s="155">
        <v>190.9</v>
      </c>
      <c r="F10" s="141">
        <f t="shared" si="0"/>
        <v>1830.8999999999999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2364.7</v>
      </c>
      <c r="E11" s="155">
        <v>294.5</v>
      </c>
      <c r="F11" s="141">
        <f t="shared" si="0"/>
        <v>2070.2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2216</v>
      </c>
      <c r="E12" s="155">
        <v>214.5</v>
      </c>
      <c r="F12" s="141">
        <f t="shared" si="0"/>
        <v>2001.5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19121</v>
      </c>
      <c r="E13" s="155">
        <v>1778</v>
      </c>
      <c r="F13" s="141">
        <f t="shared" si="0"/>
        <v>17343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3326.7</v>
      </c>
      <c r="E14" s="155">
        <v>322.8</v>
      </c>
      <c r="F14" s="141">
        <f t="shared" si="0"/>
        <v>3003.8999999999996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2859</v>
      </c>
      <c r="E15" s="155">
        <v>455.8</v>
      </c>
      <c r="F15" s="141">
        <f t="shared" si="0"/>
        <v>2403.2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8823.7</v>
      </c>
      <c r="E16" s="155">
        <v>4285.5</v>
      </c>
      <c r="F16" s="141">
        <f t="shared" si="0"/>
        <v>4538.200000000001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1980.4</v>
      </c>
      <c r="E17" s="155">
        <v>165.7</v>
      </c>
      <c r="F17" s="141">
        <f t="shared" si="0"/>
        <v>1814.7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3027.7</v>
      </c>
      <c r="E18" s="155">
        <v>275.8</v>
      </c>
      <c r="F18" s="141">
        <f t="shared" si="0"/>
        <v>2751.8999999999996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2329.2</v>
      </c>
      <c r="E19" s="155">
        <v>412.7</v>
      </c>
      <c r="F19" s="141">
        <f t="shared" si="0"/>
        <v>1916.4999999999998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2098.3</v>
      </c>
      <c r="E20" s="155">
        <v>231.4</v>
      </c>
      <c r="F20" s="141">
        <f t="shared" si="0"/>
        <v>1866.9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1764.5</v>
      </c>
      <c r="E21" s="155">
        <v>144</v>
      </c>
      <c r="F21" s="141">
        <f t="shared" si="0"/>
        <v>1620.5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2343</v>
      </c>
      <c r="E22" s="155">
        <v>302.5</v>
      </c>
      <c r="F22" s="141">
        <f t="shared" si="0"/>
        <v>2040.5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1877.3</v>
      </c>
      <c r="E23" s="155">
        <v>187.3</v>
      </c>
      <c r="F23" s="141">
        <f t="shared" si="0"/>
        <v>1690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5005.6</v>
      </c>
      <c r="E24" s="155">
        <v>2588.9</v>
      </c>
      <c r="F24" s="141">
        <f t="shared" si="0"/>
        <v>2416.7000000000003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3" t="s">
        <v>50</v>
      </c>
      <c r="B30" s="163"/>
      <c r="C30" s="143">
        <f>SUM(C6:C29)</f>
        <v>0</v>
      </c>
      <c r="D30" s="145">
        <f>SUM(D6:D29)</f>
        <v>75941.00000000001</v>
      </c>
      <c r="E30" s="143">
        <f>SUM(E6:E29)</f>
        <v>17503.499999999996</v>
      </c>
      <c r="F30" s="143">
        <f>SUM(F6:F29)</f>
        <v>58437.5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4" sqref="D34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72"/>
      <c r="J1" s="72"/>
      <c r="K1" s="72"/>
    </row>
    <row r="2" spans="1:2" ht="11.25">
      <c r="A2" s="52"/>
      <c r="B2" s="53"/>
    </row>
    <row r="3" spans="1:8" ht="72" customHeight="1">
      <c r="A3" s="164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5" t="s">
        <v>52</v>
      </c>
      <c r="G3" s="165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7"/>
      <c r="G4" s="167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1784.5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1009.7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1231.9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1109.3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1047.3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1250.4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1064.4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2183.6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1964.3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1078.9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2529.2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951.2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1664.1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1333.4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882.2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911.5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1231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1171.6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1248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6">
        <f>SUM(C6:C29)</f>
        <v>0</v>
      </c>
      <c r="D30" s="23">
        <f>SUM(D6:D29)</f>
        <v>25646.5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4" sqref="D24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67"/>
      <c r="J1" s="67"/>
      <c r="K1" s="67"/>
    </row>
    <row r="2" spans="1:2" ht="11.25">
      <c r="A2" s="52"/>
      <c r="B2" s="53"/>
    </row>
    <row r="3" spans="1:8" ht="78.75" customHeight="1">
      <c r="A3" s="164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5" t="s">
        <v>46</v>
      </c>
      <c r="G3" s="165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7"/>
      <c r="G4" s="167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324.8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309.4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422.4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282.6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137.4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397.6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1245.8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358.4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199.6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453.2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438.1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221.9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192.5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406.9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373.1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151.5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639.8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3">
        <f>SUM(C6:C29)</f>
        <v>0</v>
      </c>
      <c r="D30" s="143">
        <f>SUM(D6:D29)</f>
        <v>7318.6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3">
      <selection activeCell="F6" sqref="F6:H25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64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5" t="s">
        <v>39</v>
      </c>
      <c r="L3" s="165" t="s">
        <v>2</v>
      </c>
      <c r="M3" s="22" t="s">
        <v>3</v>
      </c>
    </row>
    <row r="4" spans="1:13" ht="43.5" customHeight="1">
      <c r="A4" s="164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7"/>
      <c r="L4" s="167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4972.8</v>
      </c>
      <c r="G6" s="155">
        <v>1896</v>
      </c>
      <c r="H6" s="90">
        <v>282.6</v>
      </c>
      <c r="I6" s="141">
        <f>F6+G6+H6</f>
        <v>7151.400000000001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4873.3</v>
      </c>
      <c r="G7" s="155">
        <v>2537.8</v>
      </c>
      <c r="H7" s="90">
        <v>232.8</v>
      </c>
      <c r="I7" s="141">
        <f aca="true" t="shared" si="3" ref="I7:I24">F7+G7+H7</f>
        <v>7643.900000000001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2804.5</v>
      </c>
      <c r="G8" s="156">
        <v>113.7</v>
      </c>
      <c r="H8" s="90">
        <v>322.3</v>
      </c>
      <c r="I8" s="141">
        <f t="shared" si="3"/>
        <v>3240.5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2131.5</v>
      </c>
      <c r="G9" s="155">
        <v>45.5</v>
      </c>
      <c r="H9" s="90">
        <v>222.3</v>
      </c>
      <c r="I9" s="141">
        <f t="shared" si="3"/>
        <v>2399.3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2021.8</v>
      </c>
      <c r="G10" s="156">
        <v>45.5</v>
      </c>
      <c r="H10" s="90">
        <v>145.4</v>
      </c>
      <c r="I10" s="141">
        <f t="shared" si="3"/>
        <v>2212.7000000000003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2364.7</v>
      </c>
      <c r="G11" s="155">
        <v>45.5</v>
      </c>
      <c r="H11" s="90">
        <v>249</v>
      </c>
      <c r="I11" s="141">
        <f t="shared" si="3"/>
        <v>2659.2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2216</v>
      </c>
      <c r="G12" s="156">
        <v>45.5</v>
      </c>
      <c r="H12" s="90">
        <v>169</v>
      </c>
      <c r="I12" s="141">
        <f t="shared" si="3"/>
        <v>2430.5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15045</v>
      </c>
      <c r="G13" s="157">
        <v>1086</v>
      </c>
      <c r="H13" s="90">
        <v>692</v>
      </c>
      <c r="I13" s="141">
        <f t="shared" si="3"/>
        <v>16823</v>
      </c>
      <c r="J13" s="60">
        <f t="shared" si="1"/>
        <v>0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3326.7</v>
      </c>
      <c r="G14" s="155">
        <v>113.7</v>
      </c>
      <c r="H14" s="90">
        <v>209.1</v>
      </c>
      <c r="I14" s="141">
        <f t="shared" si="3"/>
        <v>3649.4999999999995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2859</v>
      </c>
      <c r="G15" s="156">
        <v>113.7</v>
      </c>
      <c r="H15" s="90">
        <v>342.2</v>
      </c>
      <c r="I15" s="141">
        <f t="shared" si="3"/>
        <v>3314.8999999999996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8823.7</v>
      </c>
      <c r="G16" s="156">
        <v>1571.1</v>
      </c>
      <c r="H16" s="90">
        <v>2714.5</v>
      </c>
      <c r="I16" s="141">
        <f t="shared" si="3"/>
        <v>13109.300000000001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1980.4</v>
      </c>
      <c r="G17" s="155">
        <v>45.5</v>
      </c>
      <c r="H17" s="90">
        <v>120.2</v>
      </c>
      <c r="I17" s="141">
        <f t="shared" si="3"/>
        <v>2146.1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3027.7</v>
      </c>
      <c r="G18" s="156">
        <v>45.5</v>
      </c>
      <c r="H18" s="90">
        <v>230.3</v>
      </c>
      <c r="I18" s="141">
        <f t="shared" si="3"/>
        <v>3303.5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2329.2</v>
      </c>
      <c r="G19" s="155">
        <v>113.7</v>
      </c>
      <c r="H19" s="90">
        <v>299.1</v>
      </c>
      <c r="I19" s="141">
        <f t="shared" si="3"/>
        <v>2741.9999999999995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2098.3</v>
      </c>
      <c r="G20" s="156">
        <v>45.5</v>
      </c>
      <c r="H20" s="90">
        <v>185.9</v>
      </c>
      <c r="I20" s="141">
        <f t="shared" si="3"/>
        <v>2329.7000000000003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1764.5</v>
      </c>
      <c r="G21" s="156">
        <v>45.5</v>
      </c>
      <c r="H21" s="90">
        <v>98.4</v>
      </c>
      <c r="I21" s="141">
        <f t="shared" si="3"/>
        <v>1908.4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2343</v>
      </c>
      <c r="G22" s="156">
        <v>113.7</v>
      </c>
      <c r="H22" s="90">
        <v>188.8</v>
      </c>
      <c r="I22" s="141">
        <f>F22+G22+H22</f>
        <v>2645.5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1877.3</v>
      </c>
      <c r="G23" s="156">
        <v>45.5</v>
      </c>
      <c r="H23" s="90">
        <v>141.7</v>
      </c>
      <c r="I23" s="141">
        <f t="shared" si="3"/>
        <v>2064.5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5005.6</v>
      </c>
      <c r="G24" s="155">
        <v>2309.7</v>
      </c>
      <c r="H24" s="90">
        <v>279.3</v>
      </c>
      <c r="I24" s="141">
        <f t="shared" si="3"/>
        <v>7594.6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3" t="s">
        <v>37</v>
      </c>
      <c r="B30" s="163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71865</v>
      </c>
      <c r="G30" s="143">
        <f t="shared" si="4"/>
        <v>10378.599999999999</v>
      </c>
      <c r="H30" s="143">
        <f t="shared" si="4"/>
        <v>7124.9</v>
      </c>
      <c r="I30" s="143">
        <f t="shared" si="4"/>
        <v>89368.5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2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64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5" t="s">
        <v>8</v>
      </c>
      <c r="L3" s="165" t="s">
        <v>35</v>
      </c>
      <c r="M3" s="6" t="s">
        <v>3</v>
      </c>
    </row>
    <row r="4" spans="1:13" s="10" customFormat="1" ht="56.25" customHeight="1">
      <c r="A4" s="164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7"/>
      <c r="L4" s="167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4972.8</v>
      </c>
      <c r="G6" s="155">
        <v>1896</v>
      </c>
      <c r="H6" s="90">
        <v>282.6</v>
      </c>
      <c r="I6" s="103">
        <f aca="true" t="shared" si="0" ref="I6:I29">F6-G6-H6</f>
        <v>2794.2000000000003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4873.3</v>
      </c>
      <c r="G7" s="155">
        <v>2537.8</v>
      </c>
      <c r="H7" s="90">
        <v>232.8</v>
      </c>
      <c r="I7" s="103">
        <f t="shared" si="0"/>
        <v>2102.7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2804.5</v>
      </c>
      <c r="G8" s="156">
        <v>113.7</v>
      </c>
      <c r="H8" s="90">
        <v>322.3</v>
      </c>
      <c r="I8" s="103">
        <f t="shared" si="0"/>
        <v>2368.5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2131.5</v>
      </c>
      <c r="G9" s="155">
        <v>45.5</v>
      </c>
      <c r="H9" s="90">
        <v>222.3</v>
      </c>
      <c r="I9" s="103">
        <f t="shared" si="0"/>
        <v>1863.7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2021.8</v>
      </c>
      <c r="G10" s="156">
        <v>45.5</v>
      </c>
      <c r="H10" s="90">
        <v>145.4</v>
      </c>
      <c r="I10" s="103">
        <f t="shared" si="0"/>
        <v>1830.8999999999999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2364.7</v>
      </c>
      <c r="G11" s="155">
        <v>45.5</v>
      </c>
      <c r="H11" s="90">
        <v>249</v>
      </c>
      <c r="I11" s="103">
        <f t="shared" si="0"/>
        <v>2070.2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2216</v>
      </c>
      <c r="G12" s="156">
        <v>45.5</v>
      </c>
      <c r="H12" s="90">
        <v>169</v>
      </c>
      <c r="I12" s="103">
        <f t="shared" si="0"/>
        <v>2001.5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15045</v>
      </c>
      <c r="G13" s="157">
        <v>1086</v>
      </c>
      <c r="H13" s="90">
        <v>692</v>
      </c>
      <c r="I13" s="103">
        <f t="shared" si="0"/>
        <v>13267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3326.7</v>
      </c>
      <c r="G14" s="155">
        <v>113.7</v>
      </c>
      <c r="H14" s="90">
        <v>209.1</v>
      </c>
      <c r="I14" s="103">
        <f t="shared" si="0"/>
        <v>3003.9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2859</v>
      </c>
      <c r="G15" s="156">
        <v>113.7</v>
      </c>
      <c r="H15" s="90">
        <v>342.2</v>
      </c>
      <c r="I15" s="103">
        <f t="shared" si="0"/>
        <v>2403.1000000000004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8823.7</v>
      </c>
      <c r="G16" s="156">
        <v>1571.1</v>
      </c>
      <c r="H16" s="90">
        <v>2714.5</v>
      </c>
      <c r="I16" s="103">
        <f t="shared" si="0"/>
        <v>4538.1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1980.4</v>
      </c>
      <c r="G17" s="155">
        <v>45.5</v>
      </c>
      <c r="H17" s="90">
        <v>120.2</v>
      </c>
      <c r="I17" s="103">
        <f t="shared" si="0"/>
        <v>1814.7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3027.7</v>
      </c>
      <c r="G18" s="156">
        <v>45.5</v>
      </c>
      <c r="H18" s="90">
        <v>230.3</v>
      </c>
      <c r="I18" s="103">
        <f t="shared" si="0"/>
        <v>2751.8999999999996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2329.2</v>
      </c>
      <c r="G19" s="155">
        <v>113.7</v>
      </c>
      <c r="H19" s="90">
        <v>299.1</v>
      </c>
      <c r="I19" s="103">
        <f t="shared" si="0"/>
        <v>1916.4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2098.3</v>
      </c>
      <c r="G20" s="156">
        <v>45.5</v>
      </c>
      <c r="H20" s="90">
        <v>185.9</v>
      </c>
      <c r="I20" s="103">
        <f t="shared" si="0"/>
        <v>1866.9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1764.5</v>
      </c>
      <c r="G21" s="156">
        <v>45.5</v>
      </c>
      <c r="H21" s="90">
        <v>98.4</v>
      </c>
      <c r="I21" s="103">
        <f t="shared" si="0"/>
        <v>1620.6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2343</v>
      </c>
      <c r="G22" s="156">
        <v>113.7</v>
      </c>
      <c r="H22" s="90">
        <v>188.8</v>
      </c>
      <c r="I22" s="103">
        <f t="shared" si="0"/>
        <v>2040.5000000000002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1877.3</v>
      </c>
      <c r="G23" s="156">
        <v>45.5</v>
      </c>
      <c r="H23" s="90">
        <v>141.7</v>
      </c>
      <c r="I23" s="103">
        <f t="shared" si="0"/>
        <v>1690.1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5005.6</v>
      </c>
      <c r="G24" s="155">
        <v>2309.7</v>
      </c>
      <c r="H24" s="90">
        <v>279.3</v>
      </c>
      <c r="I24" s="103">
        <f t="shared" si="0"/>
        <v>2416.6000000000004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3" t="s">
        <v>37</v>
      </c>
      <c r="B30" s="16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71865</v>
      </c>
      <c r="G30" s="143">
        <f>SUM(G6:G29)</f>
        <v>10378.599999999999</v>
      </c>
      <c r="H30" s="12">
        <f t="shared" si="3"/>
        <v>7124.9</v>
      </c>
      <c r="I30" s="12">
        <f t="shared" si="3"/>
        <v>54361.5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2010-04-23T11:40:52Z</cp:lastPrinted>
  <dcterms:created xsi:type="dcterms:W3CDTF">2007-07-17T04:31:37Z</dcterms:created>
  <dcterms:modified xsi:type="dcterms:W3CDTF">2010-04-23T11:53:06Z</dcterms:modified>
  <cp:category/>
  <cp:version/>
  <cp:contentType/>
  <cp:contentStatus/>
</cp:coreProperties>
</file>