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70" windowWidth="11100" windowHeight="4680" firstSheet="2" activeTab="16"/>
  </bookViews>
  <sheets>
    <sheet name="результаты" sheetId="1" r:id="rId1"/>
    <sheet name="о1 " sheetId="2" r:id="rId2"/>
    <sheet name="о2" sheetId="3" r:id="rId3"/>
    <sheet name="о3" sheetId="4" r:id="rId4"/>
    <sheet name="о4" sheetId="5" r:id="rId5"/>
    <sheet name="о5" sheetId="6" r:id="rId6"/>
    <sheet name="о6" sheetId="7" r:id="rId7"/>
    <sheet name="о7" sheetId="8" r:id="rId8"/>
    <sheet name="о8" sheetId="9" r:id="rId9"/>
    <sheet name="О9" sheetId="10" r:id="rId10"/>
    <sheet name="О10" sheetId="11" r:id="rId11"/>
    <sheet name="О11" sheetId="12" r:id="rId12"/>
    <sheet name="О12" sheetId="13" r:id="rId13"/>
    <sheet name="О13" sheetId="14" r:id="rId14"/>
    <sheet name="О14" sheetId="15" r:id="rId15"/>
    <sheet name="О15" sheetId="16" r:id="rId16"/>
    <sheet name="О16" sheetId="17" r:id="rId17"/>
  </sheets>
  <definedNames>
    <definedName name="_xlnm.Print_Titles" localSheetId="11">'О11'!$A:$B</definedName>
    <definedName name="_xlnm.Print_Area" localSheetId="1">'о1 '!$A$1:$J$32</definedName>
    <definedName name="_xlnm.Print_Area" localSheetId="10">'О10'!$A$1:$J$30</definedName>
    <definedName name="_xlnm.Print_Area" localSheetId="11">'О11'!$A$2:$T$31</definedName>
    <definedName name="_xlnm.Print_Area" localSheetId="12">'О12'!$A$1:$L$30</definedName>
    <definedName name="_xlnm.Print_Area" localSheetId="13">'О13'!$A$1:$L$30</definedName>
    <definedName name="_xlnm.Print_Area" localSheetId="14">'О14'!$A$1:$L$29</definedName>
    <definedName name="_xlnm.Print_Area" localSheetId="15">'О15'!$A$1:$R$30</definedName>
    <definedName name="_xlnm.Print_Area" localSheetId="16">'О16'!$A$1:$L$30</definedName>
    <definedName name="_xlnm.Print_Area" localSheetId="2">'о2'!$A$1:$L$30</definedName>
    <definedName name="_xlnm.Print_Area" localSheetId="3">'о3'!$A$1:$N$30</definedName>
    <definedName name="_xlnm.Print_Area" localSheetId="4">'о4'!$A$1:$J$30</definedName>
    <definedName name="_xlnm.Print_Area" localSheetId="5">'о5'!$A$1:$H$30</definedName>
    <definedName name="_xlnm.Print_Area" localSheetId="6">'о6'!$A$1:$H$30</definedName>
    <definedName name="_xlnm.Print_Area" localSheetId="7">'о7'!$A$1:$M$30</definedName>
    <definedName name="_xlnm.Print_Area" localSheetId="8">'о8'!$A$1:$M$30</definedName>
    <definedName name="_xlnm.Print_Area" localSheetId="9">'О9'!$A$1:$K$30</definedName>
  </definedNames>
  <calcPr fullCalcOnLoad="1"/>
</workbook>
</file>

<file path=xl/sharedStrings.xml><?xml version="1.0" encoding="utf-8"?>
<sst xmlns="http://schemas.openxmlformats.org/spreadsheetml/2006/main" count="755" uniqueCount="227">
  <si>
    <t>№ п/п</t>
  </si>
  <si>
    <t>Оценка по индикатору Мi</t>
  </si>
  <si>
    <t>Удельный вес индикатора (Wi)</t>
  </si>
  <si>
    <t>Pi</t>
  </si>
  <si>
    <t>Назначено на год по месячному отчету</t>
  </si>
  <si>
    <t>х</t>
  </si>
  <si>
    <t>№        п/п</t>
  </si>
  <si>
    <t>Удельный вес индикатора              (Wi)</t>
  </si>
  <si>
    <t>Оценка по индикатору             Мi</t>
  </si>
  <si>
    <t>Удельный вес индикатора          (Wi)</t>
  </si>
  <si>
    <t>по данным справочной таблицы к месячному отчету (графа "Исполнено")</t>
  </si>
  <si>
    <t>гр.4 - гр.5 - гр.6</t>
  </si>
  <si>
    <t>Vi (V=A/B)</t>
  </si>
  <si>
    <t>гр.9 х гр.10</t>
  </si>
  <si>
    <t>по данным месячного отчета (графа "Назначено")</t>
  </si>
  <si>
    <t>гр.4 + гр.5</t>
  </si>
  <si>
    <t>гр3 / гр.6</t>
  </si>
  <si>
    <t>гр.8 х гр.9</t>
  </si>
  <si>
    <t>по данным отчета о состоянии кредиторской задолженности бюджетной сферы</t>
  </si>
  <si>
    <t xml:space="preserve">Прирост кредиторской задолжености </t>
  </si>
  <si>
    <t>гр.4 - гр.3</t>
  </si>
  <si>
    <t>по данным финансовых органов муниципальных районов (городских округов)</t>
  </si>
  <si>
    <t>гр.15 х гр.16</t>
  </si>
  <si>
    <t>гр.3 / гр.6</t>
  </si>
  <si>
    <t xml:space="preserve">Итого </t>
  </si>
  <si>
    <t>гр.4 - гр.5</t>
  </si>
  <si>
    <t>гр.6 х гр.7</t>
  </si>
  <si>
    <t>гр.6 -гр.7</t>
  </si>
  <si>
    <t>8</t>
  </si>
  <si>
    <t>гр.9 - гр.10</t>
  </si>
  <si>
    <t>гр.8 - гр.11</t>
  </si>
  <si>
    <t>гр.13 - гр.14 - гр.15</t>
  </si>
  <si>
    <t>Vi (V = A / B)</t>
  </si>
  <si>
    <t>гр.12 / гр.16</t>
  </si>
  <si>
    <t>гр.3 / гр.7</t>
  </si>
  <si>
    <t>Удельный вес индикатора         (Wi)</t>
  </si>
  <si>
    <t>гр.4- гр.5 -гр.6</t>
  </si>
  <si>
    <t>Итого:</t>
  </si>
  <si>
    <t xml:space="preserve">Объем муниципального долга на конец отчетного квартала </t>
  </si>
  <si>
    <t>Оценка по индикатору        Мi</t>
  </si>
  <si>
    <t>гр.3 - гр.4</t>
  </si>
  <si>
    <t>гр.6 - гр.7 - гр.8</t>
  </si>
  <si>
    <t>гр.5 / гр.9</t>
  </si>
  <si>
    <t>гр.11 х гр.12</t>
  </si>
  <si>
    <t xml:space="preserve">Расчет индикатора О6 "Объем кредиторской задолженности бюджетных учреждений  по оплате коммунальных услуг </t>
  </si>
  <si>
    <t>№      п/п</t>
  </si>
  <si>
    <t>Оценка по индикатору       Мi</t>
  </si>
  <si>
    <t xml:space="preserve">по данным  отчета о состоянии кредиторской задолженности бюджетной сферы </t>
  </si>
  <si>
    <t>По данным месячного отчета (графа "Назначено")</t>
  </si>
  <si>
    <t>гр.3 / гр.4</t>
  </si>
  <si>
    <t xml:space="preserve">Итого: </t>
  </si>
  <si>
    <t xml:space="preserve">Расчет индикатора О5 "Объем кредиторской задолженности бюджетных учреждений по оплате труда с начислениями" </t>
  </si>
  <si>
    <t>Оценка по индикатору           Мi</t>
  </si>
  <si>
    <t xml:space="preserve">по данным отчета о состоянии кредиторской задолженности бюджетной сферы </t>
  </si>
  <si>
    <t>Расчет индикатора О4  "Объем кредиторской задолженности бюджетных учреждений"</t>
  </si>
  <si>
    <t>Vi (V=(A+B+C)/D)</t>
  </si>
  <si>
    <t>гр.8 - гр.9</t>
  </si>
  <si>
    <t>(гр.5 +гр.6 +гр.7) / гр.10</t>
  </si>
  <si>
    <t>гр.12 х гр.13</t>
  </si>
  <si>
    <t>3</t>
  </si>
  <si>
    <t>4</t>
  </si>
  <si>
    <t>9</t>
  </si>
  <si>
    <t>По данным месячного отчета (графа "назначено")</t>
  </si>
  <si>
    <t>гр.5 / гр.8</t>
  </si>
  <si>
    <t>гр.10 х гр.11</t>
  </si>
  <si>
    <t>5</t>
  </si>
  <si>
    <t>6</t>
  </si>
  <si>
    <t>7</t>
  </si>
  <si>
    <t>10</t>
  </si>
  <si>
    <t>11</t>
  </si>
  <si>
    <t>12</t>
  </si>
  <si>
    <t>Vi (V=A/ (A+B)</t>
  </si>
  <si>
    <t>Оценка по индикатору      Мi</t>
  </si>
  <si>
    <t>Расчет индикатора О1 "Зависимость бюджета поселений от финансовой помощи"</t>
  </si>
  <si>
    <t>Наименование сельских (городских) поселений</t>
  </si>
  <si>
    <r>
      <t xml:space="preserve">Объем дотаций на выравнивание уровня бюджетной обеспеченности, подлежащий передаче бюджету поселений из бюджета другого уровня, на текущий финансовый год </t>
    </r>
    <r>
      <rPr>
        <b/>
        <sz val="8"/>
        <rFont val="Arial"/>
        <family val="2"/>
      </rPr>
      <t xml:space="preserve">(А) </t>
    </r>
  </si>
  <si>
    <r>
      <t xml:space="preserve">Плановые показатели доходов бюджета поселений без учета безвозмездных перечислений от бюджетов других уровней на текущий финансовый год      </t>
    </r>
    <r>
      <rPr>
        <b/>
        <sz val="8"/>
        <rFont val="Arial"/>
        <family val="2"/>
      </rPr>
      <t>(В)</t>
    </r>
  </si>
  <si>
    <t>Расчет индикатора О2 "Доля капитальных расходов в расходах бюджета поселений</t>
  </si>
  <si>
    <r>
      <t xml:space="preserve">Плановые показатели объема капитальных расходов бюджета  поселений на текущий финансовый год      </t>
    </r>
    <r>
      <rPr>
        <b/>
        <sz val="8"/>
        <rFont val="Arial"/>
        <family val="2"/>
      </rPr>
      <t>(А)</t>
    </r>
    <r>
      <rPr>
        <sz val="8"/>
        <rFont val="Arial"/>
        <family val="2"/>
      </rPr>
      <t xml:space="preserve">
</t>
    </r>
  </si>
  <si>
    <t>Расчет индикатора  О3 "Доля социально значимых расходов в расходах бюджета  поселений</t>
  </si>
  <si>
    <t xml:space="preserve">Плановые показатели объема расходов бюджета  поселений на оплату труда с начислениями на текущий финансовый год всего:
</t>
  </si>
  <si>
    <r>
      <t xml:space="preserve">Плановые показатели объема расходов бюджета  поселений на оплату труда с начислениями текущий финансовый год
</t>
    </r>
    <r>
      <rPr>
        <b/>
        <sz val="8"/>
        <rFont val="Arial"/>
        <family val="2"/>
      </rPr>
      <t>(А)</t>
    </r>
    <r>
      <rPr>
        <sz val="8"/>
        <rFont val="Arial"/>
        <family val="2"/>
      </rPr>
      <t xml:space="preserve">
</t>
    </r>
  </si>
  <si>
    <r>
      <t xml:space="preserve">Плановые показатели объема расходов  бюджета  поселений на обслуживание долга на текущий финансовый год
</t>
    </r>
    <r>
      <rPr>
        <b/>
        <sz val="8"/>
        <rFont val="Arial"/>
        <family val="2"/>
      </rPr>
      <t>(В)</t>
    </r>
    <r>
      <rPr>
        <sz val="8"/>
        <rFont val="Arial"/>
        <family val="2"/>
      </rPr>
      <t xml:space="preserve">
</t>
    </r>
  </si>
  <si>
    <r>
      <t xml:space="preserve">Плановые показатели объема расходов бюджета  поселений на оказание социальной помощи  населению на текущий финансовый год
</t>
    </r>
    <r>
      <rPr>
        <b/>
        <sz val="8"/>
        <rFont val="Arial"/>
        <family val="2"/>
      </rPr>
      <t>(С)</t>
    </r>
    <r>
      <rPr>
        <sz val="8"/>
        <rFont val="Arial"/>
        <family val="2"/>
      </rPr>
      <t xml:space="preserve">
</t>
    </r>
  </si>
  <si>
    <t>гр.3 - гр.5</t>
  </si>
  <si>
    <r>
      <t xml:space="preserve">Кредиторская задолженность бюджетных учреждений поселений на конец отчетного квартала </t>
    </r>
    <r>
      <rPr>
        <b/>
        <sz val="8"/>
        <rFont val="Arial"/>
        <family val="2"/>
      </rPr>
      <t>(А)</t>
    </r>
  </si>
  <si>
    <r>
      <t xml:space="preserve">Кредиторская задолженность бюджетных учреждений поселений по оплате труда с начислениями на конец отчетного квартала </t>
    </r>
    <r>
      <rPr>
        <b/>
        <sz val="8"/>
        <rFont val="Arial"/>
        <family val="2"/>
      </rPr>
      <t>(А)</t>
    </r>
  </si>
  <si>
    <r>
      <t xml:space="preserve">Кредиторская задолженность бюджетных учреждений поселений  по оплате коммунальных услуг на конец отчетного квартала </t>
    </r>
    <r>
      <rPr>
        <b/>
        <sz val="8"/>
        <rFont val="Arial"/>
        <family val="2"/>
      </rPr>
      <t>(А)</t>
    </r>
  </si>
  <si>
    <r>
      <t xml:space="preserve">Плановые показатели объема расходов бюджета поселений по оплате коммунальных услуг на текущий финансовый год   </t>
    </r>
    <r>
      <rPr>
        <b/>
        <sz val="8"/>
        <rFont val="Arial"/>
        <family val="2"/>
      </rPr>
      <t>(В)</t>
    </r>
  </si>
  <si>
    <t>Расчет индикатора О7 "Отношение долга без учета гарантий (поручительств) к доходам бюджета поселений"</t>
  </si>
  <si>
    <r>
      <t xml:space="preserve">Объем бюджетной задолженности поселений за вычетом гарантий (поручительств) на конец отчетного  квартала               </t>
    </r>
    <r>
      <rPr>
        <b/>
        <sz val="8"/>
        <rFont val="Arial"/>
        <family val="2"/>
      </rPr>
      <t>(А)</t>
    </r>
  </si>
  <si>
    <t xml:space="preserve">Расчет индикатора О8 "Отношение краткосрочного (до одного года) долга к доходам бюджета поселений </t>
  </si>
  <si>
    <r>
      <t xml:space="preserve">Объем краткосрочной (до одного года) задолженности поселений на конец отчетного месяца
</t>
    </r>
    <r>
      <rPr>
        <b/>
        <sz val="8"/>
        <rFont val="Arial"/>
        <family val="2"/>
      </rPr>
      <t>(А)</t>
    </r>
  </si>
  <si>
    <t>по данным  (информация из долговых книг)</t>
  </si>
  <si>
    <r>
      <t xml:space="preserve">Объем гарантий (поручительств) поселений на конец отчетного квартала
</t>
    </r>
    <r>
      <rPr>
        <b/>
        <sz val="8"/>
        <rFont val="Arial"/>
        <family val="2"/>
      </rPr>
      <t>(А)</t>
    </r>
  </si>
  <si>
    <r>
      <t xml:space="preserve">Просроченная задолженность поселений на конец отчетного месяца                          </t>
    </r>
    <r>
      <rPr>
        <b/>
        <sz val="8"/>
        <rFont val="Arial"/>
        <family val="2"/>
      </rPr>
      <t>(А)</t>
    </r>
  </si>
  <si>
    <r>
      <t xml:space="preserve">Плановые показатели объема доходов  бюджета поселений  без учета безвозмездных перечислений от бюджетов других уровней на текущий финансовый год                                                   </t>
    </r>
    <r>
      <rPr>
        <b/>
        <sz val="8"/>
        <rFont val="Arial"/>
        <family val="2"/>
      </rPr>
      <t>(В)</t>
    </r>
  </si>
  <si>
    <t>Объем капитальных расходов бюджета  поселений, осуществляемых за счет субвенций и субсидий
из бюджета муниципального района, на текущий финансовый год</t>
  </si>
  <si>
    <t xml:space="preserve">Плановые показатели расходов, осуществляемых за счет субвенций и  субсидий
из бюджета муниципального района на текущий финансовый год
</t>
  </si>
  <si>
    <t>Плановые показатели расходов бюджета  поселений без учета расходов, осуществляемых за счет субвенций и субсидий из бюджета муниципального района , на текущий финансовый год</t>
  </si>
  <si>
    <t xml:space="preserve">Плановые показатели объема расходов бюджета  поселений на оплату труда с начислениями, осуществляемых за счет субвенций и субсидий
из бюджета муниципального района </t>
  </si>
  <si>
    <t xml:space="preserve">Плановые показатели расходов, осуществляемых за счет субвенций  и субсидий
из бюджета муниципального района  на текущий финансовый год
</t>
  </si>
  <si>
    <t>Плановые показатели объема расходов бюджета поселений  без учета расходов, осуществляемых за счет субвенций   и субсидий из бюджета муниципального района , на текущий финансовый год</t>
  </si>
  <si>
    <t>Плановые показатели объема расходов бюджета  поселений без учета расходов, осуществляемых за счет субвенций  и субсидий из бюджета муниципального района, на текущий финансовый год</t>
  </si>
  <si>
    <r>
      <t xml:space="preserve">Плановые показатели объема доходов  бюджета поселений, за исключением субвенций и субсидий
из бюджета муниципального района, на текущий финансовый год          </t>
    </r>
    <r>
      <rPr>
        <b/>
        <sz val="8"/>
        <rFont val="Arial"/>
        <family val="2"/>
      </rPr>
      <t xml:space="preserve"> (В)</t>
    </r>
  </si>
  <si>
    <r>
      <t xml:space="preserve">Плановые показатели объема доходов  бюджета поселений, за исключением субвенций и субсидий
из бюджета муниципального района, на текущий финансовый год   </t>
    </r>
    <r>
      <rPr>
        <b/>
        <sz val="8"/>
        <rFont val="Arial"/>
        <family val="2"/>
      </rPr>
      <t xml:space="preserve">(В) </t>
    </r>
    <r>
      <rPr>
        <sz val="8"/>
        <rFont val="Arial"/>
        <family val="2"/>
      </rPr>
      <t xml:space="preserve">       </t>
    </r>
  </si>
  <si>
    <t xml:space="preserve">Плановые показатели расходов бюджета поселений  без учета расходов, осуществляемых за счет субвенций и субсидий
из бюджета муниципального района, на текущий финансовый год
</t>
  </si>
  <si>
    <r>
      <t xml:space="preserve">Плановые показатели объема текущих расходов  бюджета поселений  с учетом прироста кредиторской задолженности, за исключением текущий расходов в общем объеме расходов, осуществляемых за счет субвенций  и субсидий из бюджета муниципального района, на текущий финансовый год </t>
    </r>
    <r>
      <rPr>
        <b/>
        <sz val="8"/>
        <rFont val="Arial Cyr"/>
        <family val="2"/>
      </rPr>
      <t>(А)</t>
    </r>
  </si>
  <si>
    <t>гр.3/(гр.3+гр.6)</t>
  </si>
  <si>
    <r>
      <t xml:space="preserve">Плановые показатели объема расходов бюджета  поселений по оплате труда с начислениями на текущий финансовый год    </t>
    </r>
    <r>
      <rPr>
        <b/>
        <sz val="8"/>
        <rFont val="Arial"/>
        <family val="2"/>
      </rPr>
      <t xml:space="preserve">(В) </t>
    </r>
  </si>
  <si>
    <t xml:space="preserve">Объем гарантий (поручительств) поселений на конец отчетного квартала
</t>
  </si>
  <si>
    <t>Расчет индикатора О9 "Отношение объема выданных от имени поселений гарантий (поручительств) к доходам бюджета поселений"</t>
  </si>
  <si>
    <t>Расчет индикатора О10 "Отсутствие просроченных долговых обязательств поселений"</t>
  </si>
  <si>
    <t>Расчет индикатора О11 "Соблюдение ограничения текущих расходов бюджета поселений, установленного Бюджетным кодексом Российской Федерации"</t>
  </si>
  <si>
    <r>
      <t xml:space="preserve">Плановые показатели объема доходов бюджета поселений ,  за исключением субвенций  и  субсидий из  бюджета муниципального района, на текущий финансовый год </t>
    </r>
    <r>
      <rPr>
        <b/>
        <sz val="8"/>
        <rFont val="Arial"/>
        <family val="2"/>
      </rPr>
      <t>(В)</t>
    </r>
  </si>
  <si>
    <t xml:space="preserve">по данным финансовых органов муниципальных районов </t>
  </si>
  <si>
    <t>по данным финансовых органов муниципальных районов</t>
  </si>
  <si>
    <t>О1</t>
  </si>
  <si>
    <t>О2</t>
  </si>
  <si>
    <t>О3</t>
  </si>
  <si>
    <t>О4</t>
  </si>
  <si>
    <t>О5</t>
  </si>
  <si>
    <t>О6</t>
  </si>
  <si>
    <t>О7</t>
  </si>
  <si>
    <t>О8</t>
  </si>
  <si>
    <t>О9</t>
  </si>
  <si>
    <t>О10</t>
  </si>
  <si>
    <t>О11</t>
  </si>
  <si>
    <t>О12</t>
  </si>
  <si>
    <t>О13</t>
  </si>
  <si>
    <t>О14</t>
  </si>
  <si>
    <t>О15</t>
  </si>
  <si>
    <t>О16</t>
  </si>
  <si>
    <t>Всего:                  (в баллах)</t>
  </si>
  <si>
    <t xml:space="preserve">Азимсирминское </t>
  </si>
  <si>
    <t>Алгазинское</t>
  </si>
  <si>
    <t>Апнерское</t>
  </si>
  <si>
    <t>Большеторханское</t>
  </si>
  <si>
    <t>Большеяушское</t>
  </si>
  <si>
    <t>Буртасинское</t>
  </si>
  <si>
    <t>Вурманкасинское</t>
  </si>
  <si>
    <t>Вурнарское</t>
  </si>
  <si>
    <t>Ермошкинское</t>
  </si>
  <si>
    <t>Ершипосинское</t>
  </si>
  <si>
    <t>Калининское</t>
  </si>
  <si>
    <t>Кольцовское</t>
  </si>
  <si>
    <t>Малояушское</t>
  </si>
  <si>
    <t>Ойкас-Кибекское</t>
  </si>
  <si>
    <t>Санарпосинское</t>
  </si>
  <si>
    <t>Сявалкасинское</t>
  </si>
  <si>
    <t>Хирпосинское</t>
  </si>
  <si>
    <t>Шинерское</t>
  </si>
  <si>
    <t>Янгорчинское</t>
  </si>
  <si>
    <t>Расчет индикатора О16 "Отношение прироста недоимки по налоговым платежам в бюджет поселений к налоговым доходам бюджета поселений"</t>
  </si>
  <si>
    <t>№           п/п</t>
  </si>
  <si>
    <t>Недоимка по местным налогам на 01.01.2007</t>
  </si>
  <si>
    <r>
      <t xml:space="preserve">Присрост недоимки по местным налогам за отчетный квартал </t>
    </r>
    <r>
      <rPr>
        <b/>
        <sz val="8"/>
        <rFont val="Arial"/>
        <family val="2"/>
      </rPr>
      <t>(А)</t>
    </r>
  </si>
  <si>
    <r>
      <t xml:space="preserve">Плановые показатели объема налоговых доходов бюджета поселений на текущий финансовый год </t>
    </r>
    <r>
      <rPr>
        <b/>
        <sz val="8"/>
        <rFont val="Arial"/>
        <family val="2"/>
      </rPr>
      <t>(В)</t>
    </r>
  </si>
  <si>
    <t>Vi (V= А/В)</t>
  </si>
  <si>
    <t>Оценка по индикатору                     Мi</t>
  </si>
  <si>
    <t>по данным УФНС России по Чувашской Республике</t>
  </si>
  <si>
    <t>по данным финансовых органов муниципальных районов  (городских округов)</t>
  </si>
  <si>
    <t>гр.5 / гр.6</t>
  </si>
  <si>
    <t xml:space="preserve"> </t>
  </si>
  <si>
    <t xml:space="preserve">Расчет индикатора О14 "Соблюдение ограничений предельного объема расходов на обслуживание муниципального долга, установленного Бюджетным кодексом Российской Федерации" </t>
  </si>
  <si>
    <t>№    п/п</t>
  </si>
  <si>
    <r>
      <t>Плановые показатели объема расходов бюджета поселений  на обслуживание муниципального долга на текущий финансовый год</t>
    </r>
    <r>
      <rPr>
        <b/>
        <sz val="8"/>
        <rFont val="Arial Cyr"/>
        <family val="2"/>
      </rPr>
      <t xml:space="preserve"> (А) </t>
    </r>
  </si>
  <si>
    <r>
      <t xml:space="preserve">Плановые показатели объема расходов бюджета поселений без учета расходов, осуществляемых за счет субвенций  и субсидий из бюджета муниципального района, на текущий финансовый год </t>
    </r>
    <r>
      <rPr>
        <b/>
        <sz val="8"/>
        <rFont val="Arial"/>
        <family val="2"/>
      </rPr>
      <t xml:space="preserve">(В) </t>
    </r>
  </si>
  <si>
    <t>Vi (V=А/В)</t>
  </si>
  <si>
    <t>Удельный вес индикатора             (Wi)</t>
  </si>
  <si>
    <t>Расчет индикатора О15 "Отношение дефицита бюджета поселений к доходам бюджета поселений"</t>
  </si>
  <si>
    <r>
      <t xml:space="preserve">Плановые показатели объема доходов бюджета поселений,  за исключением субвенций и субсидий из бюджета муниципального района, на текущий финансовый год </t>
    </r>
    <r>
      <rPr>
        <b/>
        <sz val="8"/>
        <rFont val="Arial"/>
        <family val="2"/>
      </rPr>
      <t>(А)</t>
    </r>
  </si>
  <si>
    <r>
      <t xml:space="preserve">Плановые показатели объема расходов бюджета поселений без учета расходов, осуществляемых за счет субвенций и  субсидий из бюджета муниципального района, на текущий финансовый год </t>
    </r>
    <r>
      <rPr>
        <b/>
        <sz val="8"/>
        <rFont val="Arial"/>
        <family val="2"/>
      </rPr>
      <t xml:space="preserve">(В) </t>
    </r>
  </si>
  <si>
    <t>Vi  (V=(A-B)/A)</t>
  </si>
  <si>
    <t>Оценка по индикатору          Мi</t>
  </si>
  <si>
    <t>Удельный вес индикатора            (Wi)</t>
  </si>
  <si>
    <t>гр. 3 - гр.4 - гр.5</t>
  </si>
  <si>
    <t>гр.8 - гр.7</t>
  </si>
  <si>
    <t xml:space="preserve">по данным </t>
  </si>
  <si>
    <t>гр.10 - гр.11</t>
  </si>
  <si>
    <t>(гр.6 - гр.12) / гр.6</t>
  </si>
  <si>
    <t>гр.14 х гр.15</t>
  </si>
  <si>
    <t>Расчет индикатора О12 "Соблюдение ограничения дефицита бюджета поселений, установленного Бюджетным кодексом Российской Федерации</t>
  </si>
  <si>
    <t>№     п/п</t>
  </si>
  <si>
    <r>
      <t>Предельный размер дефицита бюджета  поселений на текущий финансовый год</t>
    </r>
    <r>
      <rPr>
        <b/>
        <sz val="8"/>
        <rFont val="Arial"/>
        <family val="2"/>
      </rPr>
      <t xml:space="preserve"> (А)</t>
    </r>
  </si>
  <si>
    <r>
      <t xml:space="preserve">Плановые показатели объема доходов  бюджета поселений без учета безвозмездных перечислений от бюджетов других уровней на текущий финансовый год"                                                   </t>
    </r>
    <r>
      <rPr>
        <b/>
        <sz val="8"/>
        <rFont val="Arial"/>
        <family val="2"/>
      </rPr>
      <t>(В)</t>
    </r>
  </si>
  <si>
    <t>Оценка по индикатору            Мi</t>
  </si>
  <si>
    <t>Удельный вес индикатора           (Wi)</t>
  </si>
  <si>
    <t xml:space="preserve">гр.3 / гр.6 </t>
  </si>
  <si>
    <t>Расчет индикатора О13 "Соблюдение ограничения предельного объема муниципального долга, установленного Бюджетным кодексом Российской Федерации"</t>
  </si>
  <si>
    <r>
      <t xml:space="preserve">Объем муниципального долга на конец отчетного квартала </t>
    </r>
    <r>
      <rPr>
        <b/>
        <sz val="8"/>
        <rFont val="Arial"/>
        <family val="2"/>
      </rPr>
      <t>(А)</t>
    </r>
  </si>
  <si>
    <r>
      <t xml:space="preserve">Плановые показатели объема доходов  бюджета поселений без учета безвозмездных перечислений от бюджетов других уровней на текущий финансовый год                                                   </t>
    </r>
    <r>
      <rPr>
        <b/>
        <sz val="8"/>
        <rFont val="Arial"/>
        <family val="2"/>
      </rPr>
      <t>(В)</t>
    </r>
  </si>
  <si>
    <t>по данным Межрайонной ФНС России № 3</t>
  </si>
  <si>
    <t xml:space="preserve">    </t>
  </si>
  <si>
    <t>Недоимка по местным налогам на 01.01.2010</t>
  </si>
  <si>
    <t>Кредиторская задолженность на 01.01.2010</t>
  </si>
  <si>
    <t>Прогноз поступления налоговых и неналоговых доходов в бюджет поселений на 2010 год</t>
  </si>
  <si>
    <t>Прогноз поступления доходов от предпринимательской и иной приносящей доход деятельности в бюджет поселений на 2010 г.</t>
  </si>
  <si>
    <t>Плановые показатели объема расходов бюджета  поселений на 2010 год</t>
  </si>
  <si>
    <t>Плановые показатели объема расходов бюджета  поселений  на 2010 год</t>
  </si>
  <si>
    <t xml:space="preserve">Плановые показатели объема капитальных расходов бюджета  поселений на 2010 год (ЭК 310) </t>
  </si>
  <si>
    <t>Плановые показатели объема расходов бюджета поселений на 2010 год</t>
  </si>
  <si>
    <t>Плановые показатели объема расходов бюджета  поселений за счет субвенций и субсидий
из бюджета муниципального района на 2010 год</t>
  </si>
  <si>
    <t>Прогноз поступления доходов в бюджет  поселений  на 2010 год</t>
  </si>
  <si>
    <t>Прогноз поступления субсидий из  бюджета муниципального района в бюджет поселений  на 2010 год</t>
  </si>
  <si>
    <t>Прогноз поступления доходов в бюджет поселений  на 2010 год</t>
  </si>
  <si>
    <t>Кредиторская задолженность на 01.01.2011</t>
  </si>
  <si>
    <t>Плановые показатели объема капитальных расходов бюджета поселений  на 2010 год (ЭК 310) за счет субвенций и субсидий из бюджета муниципального района</t>
  </si>
  <si>
    <t xml:space="preserve">Прогноз поступления субвенций из бюджета муниципального района  в бюджет поселений на 2010 год </t>
  </si>
  <si>
    <t>Прогноз поступления субвенций из бюджета муниципального района  в бюджет поселений на 2010 год</t>
  </si>
  <si>
    <t>Прогноз поступления доходов от предпринимательской и иной приносящей доход деятельности в бюджеты поселений  на 2010 год</t>
  </si>
  <si>
    <t>Прогноз поступления налоговых и неналоговых доходов в бюджеты поселений  на 2010 год</t>
  </si>
  <si>
    <t>Плановые показатели объема расходов бюджета поселений за счет субвенций и субсидий из бюджета муниципального района  на 2010 год</t>
  </si>
  <si>
    <t>Плановые показатели объема расходов бюджета поселений за счет субвенций  и субсидий из бюджета муниципального района на 2010 год</t>
  </si>
  <si>
    <t>Плановые показатели объема расходов бюджета поселений  за счет субвенций и субсидий
из бюджета муниципального района на 2010год</t>
  </si>
  <si>
    <t>Прогноз поступления налоговых и неналоговых доходов в бюджеты поселений на 2010 год</t>
  </si>
  <si>
    <t>Прогноз поступления доходов от предпринимательской и иной приносящей доход деятельности в бюджеты поселений на 2010 год</t>
  </si>
  <si>
    <t>Прогноз поступления доходов в бюджет поселений на 2010 год</t>
  </si>
  <si>
    <t>Прогноз поступления субвенций из бюджета муниципального района в бюджет поселений  на 2010 год</t>
  </si>
  <si>
    <t>Прогноз поступления субсидий из  бюджета муниципального района в бюджет поселений на 2010 год</t>
  </si>
  <si>
    <t xml:space="preserve">Плановые показатели объема капитальных расходов бюджета поселений  на 2010 год (ЭК 310) </t>
  </si>
  <si>
    <t>Плановые показатели объема капитальных расходов бюджета поселений на 2010 год (ЭК 310) без учета капитальных расходов за счет и субсидий из бюджета муниципального района</t>
  </si>
  <si>
    <t>Прогноз поступления субвенций из  бюджета муниципального района в бюджет поселений  на 2010 год</t>
  </si>
  <si>
    <t>Прогноз поступления субсидий из бюджета муниципального района  в бюджет поселений на 2010 год</t>
  </si>
  <si>
    <t>Кредиторская задолженность на 01.12.2010</t>
  </si>
  <si>
    <t>Недоимка по местным налогам на 01.01.2011</t>
  </si>
  <si>
    <t xml:space="preserve"> Результаты оценки качества управления финансами и платежеспособности поселений Вурнарского района по состоянию на 01.01.2011 г.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</si>
</sst>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  <numFmt numFmtId="169" formatCode="#,##0.0"/>
    <numFmt numFmtId="170" formatCode="#,##0.000"/>
    <numFmt numFmtId="171" formatCode="#,##0.0000"/>
    <numFmt numFmtId="172" formatCode="#,##0.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00"/>
    <numFmt numFmtId="177" formatCode="0.0000"/>
    <numFmt numFmtId="178" formatCode="#,##0.000000"/>
    <numFmt numFmtId="179" formatCode="#,##0.0000000"/>
    <numFmt numFmtId="180" formatCode="#,##0.00000000"/>
    <numFmt numFmtId="181" formatCode="#,##0.000000000"/>
  </numFmts>
  <fonts count="16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8"/>
      <name val="Arial"/>
      <family val="2"/>
    </font>
    <font>
      <b/>
      <sz val="14"/>
      <name val="Times New Roman CYR"/>
      <family val="1"/>
    </font>
    <font>
      <b/>
      <sz val="8"/>
      <name val="Arial Cyr"/>
      <family val="2"/>
    </font>
    <font>
      <b/>
      <sz val="14"/>
      <name val="TimesET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12"/>
      <name val="Arial Cyr"/>
      <family val="2"/>
    </font>
    <font>
      <b/>
      <sz val="10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3" fontId="4" fillId="0" borderId="0" xfId="0" applyNumberFormat="1" applyFont="1" applyFill="1" applyAlignment="1">
      <alignment vertical="center" wrapText="1"/>
    </xf>
    <xf numFmtId="169" fontId="4" fillId="0" borderId="0" xfId="0" applyNumberFormat="1" applyFont="1" applyFill="1" applyAlignment="1">
      <alignment vertical="center" wrapText="1"/>
    </xf>
    <xf numFmtId="3" fontId="5" fillId="0" borderId="0" xfId="18" applyNumberFormat="1" applyFont="1" applyFill="1" applyAlignment="1">
      <alignment vertical="center" wrapText="1"/>
      <protection/>
    </xf>
    <xf numFmtId="169" fontId="5" fillId="0" borderId="0" xfId="18" applyNumberFormat="1" applyFont="1" applyFill="1" applyAlignment="1">
      <alignment vertical="center" wrapText="1"/>
      <protection/>
    </xf>
    <xf numFmtId="169" fontId="6" fillId="0" borderId="1" xfId="18" applyNumberFormat="1" applyFont="1" applyFill="1" applyBorder="1" applyAlignment="1">
      <alignment horizontal="center" vertical="center" wrapText="1"/>
      <protection/>
    </xf>
    <xf numFmtId="169" fontId="4" fillId="0" borderId="1" xfId="0" applyNumberFormat="1" applyFont="1" applyFill="1" applyBorder="1" applyAlignment="1">
      <alignment horizontal="center" vertical="center" wrapText="1"/>
    </xf>
    <xf numFmtId="1" fontId="6" fillId="2" borderId="1" xfId="18" applyNumberFormat="1" applyFont="1" applyFill="1" applyBorder="1" applyAlignment="1">
      <alignment horizontal="center" vertical="center" wrapText="1"/>
      <protection/>
    </xf>
    <xf numFmtId="1" fontId="6" fillId="0" borderId="1" xfId="18" applyNumberFormat="1" applyFont="1" applyFill="1" applyBorder="1" applyAlignment="1">
      <alignment horizontal="center" vertical="center" wrapText="1"/>
      <protection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Alignment="1">
      <alignment vertical="center" wrapText="1"/>
    </xf>
    <xf numFmtId="169" fontId="6" fillId="0" borderId="0" xfId="0" applyNumberFormat="1" applyFont="1" applyFill="1" applyAlignment="1">
      <alignment vertical="center" wrapText="1"/>
    </xf>
    <xf numFmtId="169" fontId="6" fillId="0" borderId="1" xfId="18" applyNumberFormat="1" applyFont="1" applyFill="1" applyBorder="1" applyAlignment="1">
      <alignment horizontal="right" vertical="center" wrapText="1"/>
      <protection/>
    </xf>
    <xf numFmtId="170" fontId="4" fillId="0" borderId="1" xfId="0" applyNumberFormat="1" applyFont="1" applyFill="1" applyBorder="1" applyAlignment="1">
      <alignment vertical="center" wrapText="1"/>
    </xf>
    <xf numFmtId="3" fontId="6" fillId="0" borderId="0" xfId="18" applyNumberFormat="1" applyFont="1" applyFill="1" applyBorder="1" applyAlignment="1">
      <alignment vertical="center" wrapText="1"/>
      <protection/>
    </xf>
    <xf numFmtId="169" fontId="6" fillId="0" borderId="0" xfId="18" applyNumberFormat="1" applyFont="1" applyFill="1" applyBorder="1" applyAlignment="1">
      <alignment vertical="center" wrapText="1"/>
      <protection/>
    </xf>
    <xf numFmtId="169" fontId="6" fillId="0" borderId="0" xfId="18" applyNumberFormat="1" applyFont="1" applyFill="1" applyBorder="1" applyAlignment="1">
      <alignment vertical="center" wrapText="1"/>
      <protection/>
    </xf>
    <xf numFmtId="3" fontId="4" fillId="0" borderId="0" xfId="0" applyNumberFormat="1" applyFont="1" applyFill="1" applyBorder="1" applyAlignment="1">
      <alignment vertical="center" wrapText="1"/>
    </xf>
    <xf numFmtId="169" fontId="4" fillId="0" borderId="0" xfId="0" applyNumberFormat="1" applyFont="1" applyFill="1" applyBorder="1" applyAlignment="1">
      <alignment vertical="center" wrapText="1"/>
    </xf>
    <xf numFmtId="169" fontId="6" fillId="0" borderId="0" xfId="18" applyNumberFormat="1" applyFont="1" applyFill="1" applyBorder="1" applyAlignment="1">
      <alignment horizontal="right" vertical="center" wrapText="1"/>
      <protection/>
    </xf>
    <xf numFmtId="49" fontId="6" fillId="2" borderId="1" xfId="18" applyNumberFormat="1" applyFont="1" applyFill="1" applyBorder="1" applyAlignment="1">
      <alignment horizontal="justify" vertical="center" wrapText="1"/>
      <protection/>
    </xf>
    <xf numFmtId="49" fontId="6" fillId="0" borderId="1" xfId="0" applyNumberFormat="1" applyFont="1" applyBorder="1" applyAlignment="1">
      <alignment horizontal="center" vertical="center" wrapText="1"/>
    </xf>
    <xf numFmtId="169" fontId="6" fillId="0" borderId="1" xfId="0" applyNumberFormat="1" applyFont="1" applyFill="1" applyBorder="1" applyAlignment="1">
      <alignment horizontal="center" vertical="center" wrapText="1"/>
    </xf>
    <xf numFmtId="169" fontId="6" fillId="0" borderId="1" xfId="18" applyNumberFormat="1" applyFont="1" applyFill="1" applyBorder="1" applyAlignment="1">
      <alignment vertical="center" wrapText="1"/>
      <protection/>
    </xf>
    <xf numFmtId="169" fontId="4" fillId="0" borderId="1" xfId="18" applyNumberFormat="1" applyFont="1" applyFill="1" applyBorder="1" applyAlignment="1">
      <alignment horizontal="center" vertical="center" wrapText="1"/>
      <protection/>
    </xf>
    <xf numFmtId="169" fontId="6" fillId="0" borderId="2" xfId="18" applyNumberFormat="1" applyFont="1" applyFill="1" applyBorder="1" applyAlignment="1">
      <alignment horizontal="center" vertical="center" wrapText="1"/>
      <protection/>
    </xf>
    <xf numFmtId="49" fontId="6" fillId="0" borderId="1" xfId="18" applyNumberFormat="1" applyFont="1" applyFill="1" applyBorder="1" applyAlignment="1">
      <alignment horizontal="center" vertical="center" wrapText="1"/>
      <protection/>
    </xf>
    <xf numFmtId="169" fontId="7" fillId="0" borderId="0" xfId="18" applyNumberFormat="1" applyFont="1" applyFill="1" applyAlignment="1">
      <alignment vertical="center" wrapText="1"/>
      <protection/>
    </xf>
    <xf numFmtId="3" fontId="4" fillId="0" borderId="1" xfId="0" applyNumberFormat="1" applyFont="1" applyFill="1" applyBorder="1" applyAlignment="1">
      <alignment horizontal="center" vertical="center" wrapText="1"/>
    </xf>
    <xf numFmtId="170" fontId="4" fillId="0" borderId="1" xfId="0" applyNumberFormat="1" applyFont="1" applyFill="1" applyBorder="1" applyAlignment="1">
      <alignment horizontal="center" vertical="center" wrapText="1"/>
    </xf>
    <xf numFmtId="169" fontId="4" fillId="3" borderId="0" xfId="0" applyNumberFormat="1" applyFont="1" applyFill="1" applyAlignment="1">
      <alignment vertical="center" wrapText="1"/>
    </xf>
    <xf numFmtId="3" fontId="6" fillId="0" borderId="1" xfId="18" applyNumberFormat="1" applyFont="1" applyFill="1" applyBorder="1" applyAlignment="1">
      <alignment horizontal="center" vertical="center" wrapText="1"/>
      <protection/>
    </xf>
    <xf numFmtId="3" fontId="4" fillId="0" borderId="0" xfId="0" applyNumberFormat="1" applyFont="1" applyFill="1" applyAlignment="1">
      <alignment horizontal="center" vertical="center" wrapText="1"/>
    </xf>
    <xf numFmtId="2" fontId="6" fillId="0" borderId="1" xfId="18" applyNumberFormat="1" applyFont="1" applyFill="1" applyBorder="1" applyAlignment="1">
      <alignment horizontal="center" vertical="center" wrapText="1"/>
      <protection/>
    </xf>
    <xf numFmtId="169" fontId="4" fillId="0" borderId="1" xfId="18" applyNumberFormat="1" applyFont="1" applyFill="1" applyBorder="1" applyAlignment="1">
      <alignment horizontal="right" vertical="center" wrapText="1"/>
      <protection/>
    </xf>
    <xf numFmtId="3" fontId="4" fillId="0" borderId="1" xfId="0" applyNumberFormat="1" applyFont="1" applyFill="1" applyBorder="1" applyAlignment="1">
      <alignment horizontal="right" vertical="center" wrapText="1"/>
    </xf>
    <xf numFmtId="170" fontId="4" fillId="0" borderId="1" xfId="0" applyNumberFormat="1" applyFont="1" applyFill="1" applyBorder="1" applyAlignment="1">
      <alignment horizontal="right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6" fillId="3" borderId="0" xfId="0" applyFont="1" applyFill="1" applyAlignment="1">
      <alignment/>
    </xf>
    <xf numFmtId="0" fontId="6" fillId="0" borderId="1" xfId="0" applyFont="1" applyBorder="1" applyAlignment="1">
      <alignment horizontal="center" wrapText="1"/>
    </xf>
    <xf numFmtId="49" fontId="6" fillId="3" borderId="1" xfId="18" applyNumberFormat="1" applyFont="1" applyFill="1" applyBorder="1" applyAlignment="1">
      <alignment horizontal="center" vertical="center" wrapText="1"/>
      <protection/>
    </xf>
    <xf numFmtId="169" fontId="11" fillId="0" borderId="3" xfId="18" applyNumberFormat="1" applyFont="1" applyFill="1" applyBorder="1" applyAlignment="1">
      <alignment horizontal="center" vertical="center" wrapText="1"/>
      <protection/>
    </xf>
    <xf numFmtId="169" fontId="6" fillId="0" borderId="4" xfId="18" applyNumberFormat="1" applyFont="1" applyFill="1" applyBorder="1" applyAlignment="1">
      <alignment horizontal="center" vertical="center" wrapText="1"/>
      <protection/>
    </xf>
    <xf numFmtId="169" fontId="11" fillId="0" borderId="0" xfId="18" applyNumberFormat="1" applyFont="1" applyFill="1" applyAlignment="1">
      <alignment horizontal="center" vertical="center" wrapText="1"/>
      <protection/>
    </xf>
    <xf numFmtId="0" fontId="6" fillId="0" borderId="1" xfId="0" applyFont="1" applyBorder="1" applyAlignment="1">
      <alignment horizontal="center" vertical="center" wrapText="1"/>
    </xf>
    <xf numFmtId="1" fontId="6" fillId="3" borderId="1" xfId="18" applyNumberFormat="1" applyFont="1" applyFill="1" applyBorder="1" applyAlignment="1">
      <alignment horizontal="center" vertical="center" wrapText="1"/>
      <protection/>
    </xf>
    <xf numFmtId="4" fontId="4" fillId="0" borderId="1" xfId="18" applyNumberFormat="1" applyFont="1" applyFill="1" applyBorder="1" applyAlignment="1">
      <alignment horizontal="right" vertical="center" wrapText="1"/>
      <protection/>
    </xf>
    <xf numFmtId="4" fontId="4" fillId="0" borderId="1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Fill="1" applyAlignment="1">
      <alignment horizontal="right" vertical="center" wrapText="1"/>
    </xf>
    <xf numFmtId="169" fontId="8" fillId="0" borderId="0" xfId="18" applyNumberFormat="1" applyFont="1" applyFill="1" applyAlignment="1">
      <alignment horizontal="center" vertical="center" wrapText="1"/>
      <protection/>
    </xf>
    <xf numFmtId="0" fontId="6" fillId="0" borderId="0" xfId="0" applyFont="1" applyAlignment="1">
      <alignment/>
    </xf>
    <xf numFmtId="3" fontId="6" fillId="0" borderId="0" xfId="18" applyNumberFormat="1" applyFont="1" applyFill="1" applyAlignment="1">
      <alignment vertical="center" wrapText="1"/>
      <protection/>
    </xf>
    <xf numFmtId="169" fontId="6" fillId="0" borderId="0" xfId="18" applyNumberFormat="1" applyFont="1" applyFill="1" applyAlignment="1">
      <alignment vertical="center" wrapText="1"/>
      <protection/>
    </xf>
    <xf numFmtId="0" fontId="6" fillId="0" borderId="0" xfId="0" applyFont="1" applyAlignment="1">
      <alignment horizontal="center"/>
    </xf>
    <xf numFmtId="3" fontId="6" fillId="0" borderId="0" xfId="0" applyNumberFormat="1" applyFont="1" applyFill="1" applyAlignment="1">
      <alignment vertical="center" wrapText="1"/>
    </xf>
    <xf numFmtId="49" fontId="6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3" fontId="6" fillId="0" borderId="0" xfId="0" applyNumberFormat="1" applyFont="1" applyFill="1" applyBorder="1" applyAlignment="1">
      <alignment vertical="center" wrapText="1"/>
    </xf>
    <xf numFmtId="170" fontId="6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170" fontId="6" fillId="0" borderId="1" xfId="0" applyNumberFormat="1" applyFont="1" applyFill="1" applyBorder="1" applyAlignment="1">
      <alignment vertical="center" wrapText="1"/>
    </xf>
    <xf numFmtId="170" fontId="6" fillId="0" borderId="1" xfId="0" applyNumberFormat="1" applyFont="1" applyFill="1" applyBorder="1" applyAlignment="1">
      <alignment horizontal="right" vertical="center" wrapText="1"/>
    </xf>
    <xf numFmtId="3" fontId="6" fillId="0" borderId="0" xfId="18" applyNumberFormat="1" applyFont="1" applyFill="1" applyBorder="1" applyAlignment="1">
      <alignment vertical="center" wrapText="1"/>
      <protection/>
    </xf>
    <xf numFmtId="4" fontId="6" fillId="0" borderId="0" xfId="0" applyNumberFormat="1" applyFont="1" applyAlignment="1">
      <alignment horizontal="center"/>
    </xf>
    <xf numFmtId="169" fontId="6" fillId="0" borderId="0" xfId="0" applyNumberFormat="1" applyFont="1" applyFill="1" applyBorder="1" applyAlignment="1">
      <alignment vertical="center" wrapText="1"/>
    </xf>
    <xf numFmtId="169" fontId="12" fillId="0" borderId="0" xfId="18" applyNumberFormat="1" applyFont="1" applyFill="1" applyAlignment="1">
      <alignment horizontal="center" vertical="center" wrapText="1"/>
      <protection/>
    </xf>
    <xf numFmtId="1" fontId="6" fillId="0" borderId="4" xfId="18" applyNumberFormat="1" applyFont="1" applyFill="1" applyBorder="1" applyAlignment="1">
      <alignment horizontal="center" vertical="center" wrapText="1"/>
      <protection/>
    </xf>
    <xf numFmtId="49" fontId="6" fillId="0" borderId="4" xfId="0" applyNumberFormat="1" applyFont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4" fontId="6" fillId="0" borderId="1" xfId="0" applyNumberFormat="1" applyFont="1" applyBorder="1" applyAlignment="1">
      <alignment horizontal="right" vertical="center" wrapText="1"/>
    </xf>
    <xf numFmtId="169" fontId="13" fillId="0" borderId="0" xfId="18" applyNumberFormat="1" applyFont="1" applyFill="1" applyAlignment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1" fontId="6" fillId="0" borderId="4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2" fontId="6" fillId="0" borderId="0" xfId="0" applyNumberFormat="1" applyFont="1" applyAlignment="1">
      <alignment horizontal="center"/>
    </xf>
    <xf numFmtId="49" fontId="6" fillId="0" borderId="1" xfId="0" applyNumberFormat="1" applyFont="1" applyFill="1" applyBorder="1" applyAlignment="1">
      <alignment horizontal="center" vertical="center" wrapText="1"/>
    </xf>
    <xf numFmtId="3" fontId="6" fillId="0" borderId="5" xfId="18" applyNumberFormat="1" applyFont="1" applyFill="1" applyBorder="1" applyAlignment="1">
      <alignment horizontal="center" vertical="center" wrapText="1"/>
      <protection/>
    </xf>
    <xf numFmtId="1" fontId="4" fillId="0" borderId="4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/>
    </xf>
    <xf numFmtId="49" fontId="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3" fontId="6" fillId="0" borderId="1" xfId="18" applyNumberFormat="1" applyFont="1" applyFill="1" applyBorder="1" applyAlignment="1">
      <alignment horizontal="right" vertical="center" wrapText="1"/>
      <protection/>
    </xf>
    <xf numFmtId="176" fontId="0" fillId="0" borderId="1" xfId="0" applyNumberFormat="1" applyFont="1" applyFill="1" applyBorder="1" applyAlignment="1">
      <alignment vertical="center" wrapText="1"/>
    </xf>
    <xf numFmtId="176" fontId="0" fillId="0" borderId="1" xfId="0" applyNumberFormat="1" applyBorder="1" applyAlignment="1">
      <alignment/>
    </xf>
    <xf numFmtId="169" fontId="4" fillId="0" borderId="1" xfId="0" applyNumberFormat="1" applyFont="1" applyFill="1" applyBorder="1" applyAlignment="1">
      <alignment vertical="center" wrapText="1"/>
    </xf>
    <xf numFmtId="169" fontId="4" fillId="0" borderId="1" xfId="18" applyNumberFormat="1" applyFont="1" applyFill="1" applyBorder="1" applyAlignment="1">
      <alignment vertical="center" wrapText="1"/>
      <protection/>
    </xf>
    <xf numFmtId="3" fontId="4" fillId="0" borderId="1" xfId="0" applyNumberFormat="1" applyFont="1" applyFill="1" applyBorder="1" applyAlignment="1">
      <alignment vertical="center" wrapText="1"/>
    </xf>
    <xf numFmtId="169" fontId="6" fillId="0" borderId="1" xfId="0" applyNumberFormat="1" applyFont="1" applyFill="1" applyBorder="1" applyAlignment="1">
      <alignment vertical="center" wrapText="1"/>
    </xf>
    <xf numFmtId="176" fontId="6" fillId="0" borderId="1" xfId="0" applyNumberFormat="1" applyFont="1" applyFill="1" applyBorder="1" applyAlignment="1">
      <alignment horizontal="right" vertical="center" wrapText="1"/>
    </xf>
    <xf numFmtId="169" fontId="6" fillId="0" borderId="1" xfId="0" applyNumberFormat="1" applyFont="1" applyBorder="1" applyAlignment="1">
      <alignment vertical="center" wrapText="1"/>
    </xf>
    <xf numFmtId="4" fontId="6" fillId="0" borderId="1" xfId="0" applyNumberFormat="1" applyFont="1" applyBorder="1" applyAlignment="1">
      <alignment vertical="center" wrapText="1"/>
    </xf>
    <xf numFmtId="176" fontId="6" fillId="0" borderId="1" xfId="0" applyNumberFormat="1" applyFont="1" applyFill="1" applyBorder="1" applyAlignment="1">
      <alignment vertical="center" wrapText="1"/>
    </xf>
    <xf numFmtId="1" fontId="6" fillId="0" borderId="1" xfId="0" applyNumberFormat="1" applyFont="1" applyFill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vertical="center" wrapText="1"/>
    </xf>
    <xf numFmtId="168" fontId="4" fillId="0" borderId="1" xfId="0" applyNumberFormat="1" applyFont="1" applyBorder="1" applyAlignment="1">
      <alignment vertical="center" wrapText="1"/>
    </xf>
    <xf numFmtId="169" fontId="4" fillId="0" borderId="1" xfId="0" applyNumberFormat="1" applyFont="1" applyBorder="1" applyAlignment="1">
      <alignment vertical="center" wrapText="1"/>
    </xf>
    <xf numFmtId="4" fontId="4" fillId="0" borderId="1" xfId="0" applyNumberFormat="1" applyFont="1" applyFill="1" applyBorder="1" applyAlignment="1">
      <alignment vertical="center" wrapText="1"/>
    </xf>
    <xf numFmtId="169" fontId="4" fillId="0" borderId="1" xfId="0" applyNumberFormat="1" applyFont="1" applyFill="1" applyBorder="1" applyAlignment="1">
      <alignment horizontal="right" vertical="center" wrapText="1"/>
    </xf>
    <xf numFmtId="4" fontId="4" fillId="0" borderId="1" xfId="18" applyNumberFormat="1" applyFont="1" applyFill="1" applyBorder="1" applyAlignment="1">
      <alignment vertical="center" wrapText="1"/>
      <protection/>
    </xf>
    <xf numFmtId="0" fontId="4" fillId="0" borderId="1" xfId="0" applyNumberFormat="1" applyFont="1" applyFill="1" applyBorder="1" applyAlignment="1">
      <alignment horizontal="right" vertical="center" wrapText="1"/>
    </xf>
    <xf numFmtId="4" fontId="6" fillId="0" borderId="1" xfId="0" applyNumberFormat="1" applyFont="1" applyFill="1" applyBorder="1" applyAlignment="1">
      <alignment vertical="center" wrapText="1"/>
    </xf>
    <xf numFmtId="176" fontId="4" fillId="0" borderId="1" xfId="18" applyNumberFormat="1" applyFont="1" applyFill="1" applyBorder="1" applyAlignment="1">
      <alignment vertical="center" wrapText="1"/>
      <protection/>
    </xf>
    <xf numFmtId="3" fontId="6" fillId="3" borderId="1" xfId="18" applyNumberFormat="1" applyFont="1" applyFill="1" applyBorder="1" applyAlignment="1">
      <alignment horizontal="right" vertical="center" wrapText="1"/>
      <protection/>
    </xf>
    <xf numFmtId="169" fontId="6" fillId="3" borderId="1" xfId="18" applyNumberFormat="1" applyFont="1" applyFill="1" applyBorder="1" applyAlignment="1">
      <alignment vertical="center" wrapText="1"/>
      <protection/>
    </xf>
    <xf numFmtId="176" fontId="4" fillId="3" borderId="1" xfId="18" applyNumberFormat="1" applyFont="1" applyFill="1" applyBorder="1" applyAlignment="1">
      <alignment vertical="center" wrapText="1"/>
      <protection/>
    </xf>
    <xf numFmtId="170" fontId="4" fillId="3" borderId="1" xfId="0" applyNumberFormat="1" applyFont="1" applyFill="1" applyBorder="1" applyAlignment="1">
      <alignment vertical="center" wrapText="1"/>
    </xf>
    <xf numFmtId="3" fontId="6" fillId="0" borderId="4" xfId="18" applyNumberFormat="1" applyFont="1" applyFill="1" applyBorder="1" applyAlignment="1">
      <alignment horizontal="center" vertical="center" wrapText="1"/>
      <protection/>
    </xf>
    <xf numFmtId="2" fontId="4" fillId="0" borderId="1" xfId="18" applyNumberFormat="1" applyFont="1" applyFill="1" applyBorder="1" applyAlignment="1">
      <alignment vertical="center" wrapText="1"/>
      <protection/>
    </xf>
    <xf numFmtId="1" fontId="4" fillId="0" borderId="1" xfId="0" applyNumberFormat="1" applyFont="1" applyFill="1" applyBorder="1" applyAlignment="1">
      <alignment vertical="center" wrapText="1"/>
    </xf>
    <xf numFmtId="176" fontId="4" fillId="0" borderId="1" xfId="0" applyNumberFormat="1" applyFont="1" applyFill="1" applyBorder="1" applyAlignment="1">
      <alignment vertical="center" wrapText="1"/>
    </xf>
    <xf numFmtId="2" fontId="6" fillId="0" borderId="1" xfId="18" applyNumberFormat="1" applyFont="1" applyFill="1" applyBorder="1" applyAlignment="1">
      <alignment vertical="center" wrapText="1"/>
      <protection/>
    </xf>
    <xf numFmtId="170" fontId="4" fillId="0" borderId="1" xfId="18" applyNumberFormat="1" applyFont="1" applyFill="1" applyBorder="1" applyAlignment="1">
      <alignment vertical="center" wrapText="1"/>
      <protection/>
    </xf>
    <xf numFmtId="171" fontId="4" fillId="0" borderId="1" xfId="18" applyNumberFormat="1" applyFont="1" applyFill="1" applyBorder="1" applyAlignment="1">
      <alignment vertical="center" wrapText="1"/>
      <protection/>
    </xf>
    <xf numFmtId="3" fontId="4" fillId="0" borderId="1" xfId="18" applyNumberFormat="1" applyFont="1" applyFill="1" applyBorder="1" applyAlignment="1">
      <alignment vertical="center" wrapText="1"/>
      <protection/>
    </xf>
    <xf numFmtId="171" fontId="4" fillId="0" borderId="1" xfId="0" applyNumberFormat="1" applyFont="1" applyFill="1" applyBorder="1" applyAlignment="1">
      <alignment vertical="center" wrapText="1"/>
    </xf>
    <xf numFmtId="1" fontId="6" fillId="0" borderId="0" xfId="18" applyNumberFormat="1" applyFont="1" applyFill="1" applyBorder="1" applyAlignment="1">
      <alignment horizontal="center" vertical="center" wrapText="1"/>
      <protection/>
    </xf>
    <xf numFmtId="2" fontId="4" fillId="0" borderId="0" xfId="0" applyNumberFormat="1" applyFont="1" applyFill="1" applyAlignment="1">
      <alignment vertical="center" wrapText="1"/>
    </xf>
    <xf numFmtId="2" fontId="5" fillId="0" borderId="0" xfId="18" applyNumberFormat="1" applyFont="1" applyFill="1" applyAlignment="1">
      <alignment vertical="center" wrapText="1"/>
      <protection/>
    </xf>
    <xf numFmtId="2" fontId="6" fillId="2" borderId="1" xfId="18" applyNumberFormat="1" applyFont="1" applyFill="1" applyBorder="1" applyAlignment="1">
      <alignment horizontal="justify" vertical="center" wrapText="1"/>
      <protection/>
    </xf>
    <xf numFmtId="2" fontId="6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6" fillId="2" borderId="1" xfId="18" applyNumberFormat="1" applyFont="1" applyFill="1" applyBorder="1" applyAlignment="1">
      <alignment horizontal="center" vertical="center" wrapText="1"/>
      <protection/>
    </xf>
    <xf numFmtId="1" fontId="6" fillId="2" borderId="0" xfId="18" applyNumberFormat="1" applyFont="1" applyFill="1" applyBorder="1" applyAlignment="1">
      <alignment horizontal="center" vertical="center" wrapText="1"/>
      <protection/>
    </xf>
    <xf numFmtId="49" fontId="6" fillId="0" borderId="1" xfId="18" applyNumberFormat="1" applyFont="1" applyFill="1" applyBorder="1" applyAlignment="1">
      <alignment horizontal="right" vertical="center" wrapText="1"/>
      <protection/>
    </xf>
    <xf numFmtId="2" fontId="4" fillId="0" borderId="1" xfId="18" applyNumberFormat="1" applyFont="1" applyFill="1" applyBorder="1" applyAlignment="1">
      <alignment horizontal="right" vertical="center" wrapText="1"/>
      <protection/>
    </xf>
    <xf numFmtId="2" fontId="4" fillId="0" borderId="1" xfId="0" applyNumberFormat="1" applyFont="1" applyFill="1" applyBorder="1" applyAlignment="1">
      <alignment horizontal="right" vertical="center" wrapText="1"/>
    </xf>
    <xf numFmtId="176" fontId="4" fillId="0" borderId="1" xfId="0" applyNumberFormat="1" applyFont="1" applyFill="1" applyBorder="1" applyAlignment="1">
      <alignment horizontal="right" vertical="center" wrapText="1"/>
    </xf>
    <xf numFmtId="2" fontId="6" fillId="0" borderId="0" xfId="18" applyNumberFormat="1" applyFont="1" applyFill="1" applyBorder="1" applyAlignment="1">
      <alignment vertical="center" wrapText="1"/>
      <protection/>
    </xf>
    <xf numFmtId="2" fontId="6" fillId="0" borderId="0" xfId="18" applyNumberFormat="1" applyFont="1" applyFill="1" applyBorder="1" applyAlignment="1">
      <alignment vertical="center" wrapText="1"/>
      <protection/>
    </xf>
    <xf numFmtId="2" fontId="4" fillId="0" borderId="0" xfId="0" applyNumberFormat="1" applyFont="1" applyFill="1" applyBorder="1" applyAlignment="1">
      <alignment vertical="center" wrapText="1"/>
    </xf>
    <xf numFmtId="2" fontId="6" fillId="0" borderId="0" xfId="18" applyNumberFormat="1" applyFont="1" applyFill="1" applyBorder="1" applyAlignment="1">
      <alignment horizontal="right" vertical="center" wrapText="1"/>
      <protection/>
    </xf>
    <xf numFmtId="176" fontId="0" fillId="0" borderId="1" xfId="0" applyNumberFormat="1" applyFill="1" applyBorder="1" applyAlignment="1">
      <alignment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/>
    </xf>
    <xf numFmtId="0" fontId="15" fillId="0" borderId="1" xfId="0" applyFont="1" applyFill="1" applyBorder="1" applyAlignment="1">
      <alignment/>
    </xf>
    <xf numFmtId="169" fontId="6" fillId="0" borderId="1" xfId="0" applyNumberFormat="1" applyFont="1" applyFill="1" applyBorder="1" applyAlignment="1">
      <alignment horizontal="right" vertical="center" wrapText="1"/>
    </xf>
    <xf numFmtId="2" fontId="6" fillId="0" borderId="1" xfId="0" applyNumberFormat="1" applyFont="1" applyFill="1" applyBorder="1" applyAlignment="1">
      <alignment horizontal="right"/>
    </xf>
    <xf numFmtId="169" fontId="6" fillId="0" borderId="1" xfId="0" applyNumberFormat="1" applyFont="1" applyFill="1" applyBorder="1" applyAlignment="1">
      <alignment horizontal="right"/>
    </xf>
    <xf numFmtId="169" fontId="4" fillId="0" borderId="1" xfId="0" applyNumberFormat="1" applyFont="1" applyFill="1" applyBorder="1" applyAlignment="1">
      <alignment/>
    </xf>
    <xf numFmtId="169" fontId="6" fillId="0" borderId="1" xfId="0" applyNumberFormat="1" applyFont="1" applyFill="1" applyBorder="1" applyAlignment="1">
      <alignment/>
    </xf>
    <xf numFmtId="4" fontId="6" fillId="0" borderId="1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6" fillId="0" borderId="1" xfId="0" applyFont="1" applyFill="1" applyBorder="1" applyAlignment="1">
      <alignment horizontal="center"/>
    </xf>
    <xf numFmtId="4" fontId="6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right" vertical="center" wrapText="1"/>
    </xf>
    <xf numFmtId="0" fontId="6" fillId="0" borderId="0" xfId="0" applyFont="1" applyFill="1" applyAlignment="1">
      <alignment horizontal="center"/>
    </xf>
    <xf numFmtId="168" fontId="4" fillId="0" borderId="1" xfId="0" applyNumberFormat="1" applyFont="1" applyFill="1" applyBorder="1" applyAlignment="1">
      <alignment/>
    </xf>
    <xf numFmtId="0" fontId="6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Border="1" applyAlignment="1">
      <alignment/>
    </xf>
    <xf numFmtId="168" fontId="4" fillId="0" borderId="1" xfId="0" applyNumberFormat="1" applyFont="1" applyBorder="1" applyAlignment="1">
      <alignment/>
    </xf>
    <xf numFmtId="0" fontId="4" fillId="0" borderId="1" xfId="0" applyFont="1" applyFill="1" applyBorder="1" applyAlignment="1">
      <alignment/>
    </xf>
    <xf numFmtId="169" fontId="4" fillId="0" borderId="1" xfId="0" applyNumberFormat="1" applyFont="1" applyFill="1" applyBorder="1" applyAlignment="1">
      <alignment/>
    </xf>
    <xf numFmtId="169" fontId="6" fillId="2" borderId="1" xfId="18" applyNumberFormat="1" applyFont="1" applyFill="1" applyBorder="1" applyAlignment="1">
      <alignment vertical="center" wrapText="1"/>
      <protection/>
    </xf>
    <xf numFmtId="169" fontId="6" fillId="2" borderId="1" xfId="18" applyNumberFormat="1" applyFont="1" applyFill="1" applyBorder="1" applyAlignment="1">
      <alignment horizontal="right" vertical="center" wrapText="1"/>
      <protection/>
    </xf>
    <xf numFmtId="169" fontId="6" fillId="2" borderId="1" xfId="0" applyNumberFormat="1" applyFont="1" applyFill="1" applyBorder="1" applyAlignment="1">
      <alignment horizontal="right"/>
    </xf>
    <xf numFmtId="0" fontId="14" fillId="0" borderId="0" xfId="0" applyFont="1" applyAlignment="1">
      <alignment horizontal="center" vertical="center" wrapText="1"/>
    </xf>
    <xf numFmtId="169" fontId="6" fillId="0" borderId="4" xfId="18" applyNumberFormat="1" applyFont="1" applyFill="1" applyBorder="1" applyAlignment="1">
      <alignment horizontal="center" vertical="center" wrapText="1"/>
      <protection/>
    </xf>
    <xf numFmtId="169" fontId="6" fillId="0" borderId="6" xfId="18" applyNumberFormat="1" applyFont="1" applyFill="1" applyBorder="1" applyAlignment="1">
      <alignment horizontal="center" vertical="center" wrapText="1"/>
      <protection/>
    </xf>
    <xf numFmtId="169" fontId="11" fillId="0" borderId="0" xfId="18" applyNumberFormat="1" applyFont="1" applyFill="1" applyAlignment="1">
      <alignment horizontal="center" vertical="center" wrapText="1"/>
      <protection/>
    </xf>
    <xf numFmtId="169" fontId="4" fillId="0" borderId="4" xfId="0" applyNumberFormat="1" applyFont="1" applyFill="1" applyBorder="1" applyAlignment="1">
      <alignment horizontal="center" vertical="center" wrapText="1"/>
    </xf>
    <xf numFmtId="169" fontId="4" fillId="0" borderId="6" xfId="0" applyNumberFormat="1" applyFont="1" applyFill="1" applyBorder="1" applyAlignment="1">
      <alignment horizontal="center" vertical="center" wrapText="1"/>
    </xf>
    <xf numFmtId="169" fontId="6" fillId="0" borderId="7" xfId="18" applyNumberFormat="1" applyFont="1" applyFill="1" applyBorder="1" applyAlignment="1">
      <alignment horizontal="center" vertical="center" wrapText="1"/>
      <protection/>
    </xf>
    <xf numFmtId="169" fontId="6" fillId="0" borderId="1" xfId="18" applyNumberFormat="1" applyFont="1" applyFill="1" applyBorder="1" applyAlignment="1">
      <alignment horizontal="center" vertical="center" wrapText="1"/>
      <protection/>
    </xf>
    <xf numFmtId="3" fontId="6" fillId="0" borderId="1" xfId="18" applyNumberFormat="1" applyFont="1" applyFill="1" applyBorder="1" applyAlignment="1">
      <alignment horizontal="center" vertical="center" wrapText="1"/>
      <protection/>
    </xf>
    <xf numFmtId="169" fontId="6" fillId="0" borderId="2" xfId="18" applyNumberFormat="1" applyFont="1" applyFill="1" applyBorder="1" applyAlignment="1">
      <alignment horizontal="center" vertical="center" wrapText="1"/>
      <protection/>
    </xf>
    <xf numFmtId="3" fontId="6" fillId="0" borderId="4" xfId="18" applyNumberFormat="1" applyFont="1" applyFill="1" applyBorder="1" applyAlignment="1">
      <alignment horizontal="center" vertical="center" wrapText="1"/>
      <protection/>
    </xf>
    <xf numFmtId="169" fontId="9" fillId="0" borderId="0" xfId="18" applyNumberFormat="1" applyFont="1" applyFill="1" applyAlignment="1">
      <alignment horizontal="center" vertical="center" wrapText="1"/>
      <protection/>
    </xf>
    <xf numFmtId="169" fontId="11" fillId="0" borderId="0" xfId="0" applyNumberFormat="1" applyFont="1" applyFill="1" applyAlignment="1">
      <alignment horizontal="center" vertical="center" wrapText="1"/>
    </xf>
    <xf numFmtId="2" fontId="6" fillId="0" borderId="4" xfId="18" applyNumberFormat="1" applyFont="1" applyFill="1" applyBorder="1" applyAlignment="1">
      <alignment horizontal="center" vertical="center" wrapText="1"/>
      <protection/>
    </xf>
    <xf numFmtId="2" fontId="6" fillId="0" borderId="6" xfId="18" applyNumberFormat="1" applyFont="1" applyFill="1" applyBorder="1" applyAlignment="1">
      <alignment horizontal="center" vertical="center" wrapText="1"/>
      <protection/>
    </xf>
    <xf numFmtId="2" fontId="9" fillId="0" borderId="0" xfId="18" applyNumberFormat="1" applyFont="1" applyFill="1" applyAlignment="1">
      <alignment horizontal="center" vertical="center" wrapText="1"/>
      <protection/>
    </xf>
    <xf numFmtId="2" fontId="6" fillId="0" borderId="1" xfId="18" applyNumberFormat="1" applyFont="1" applyFill="1" applyBorder="1" applyAlignment="1">
      <alignment horizontal="center" vertical="center" wrapText="1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37"/>
  <sheetViews>
    <sheetView zoomScale="80" zoomScaleNormal="80" zoomScaleSheetLayoutView="100" workbookViewId="0" topLeftCell="A1">
      <pane xSplit="2" ySplit="5" topLeftCell="E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T29" sqref="T29"/>
    </sheetView>
  </sheetViews>
  <sheetFormatPr defaultColWidth="9.00390625" defaultRowHeight="12.75"/>
  <cols>
    <col min="1" max="1" width="5.25390625" style="0" customWidth="1"/>
    <col min="2" max="2" width="27.125" style="0" customWidth="1"/>
    <col min="19" max="19" width="11.25390625" style="0" customWidth="1"/>
  </cols>
  <sheetData>
    <row r="3" spans="2:19" ht="36" customHeight="1">
      <c r="B3" s="162" t="s">
        <v>226</v>
      </c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</row>
    <row r="5" spans="1:19" ht="35.25" customHeight="1">
      <c r="A5" s="84" t="s">
        <v>0</v>
      </c>
      <c r="B5" s="84" t="s">
        <v>74</v>
      </c>
      <c r="C5" s="85" t="s">
        <v>117</v>
      </c>
      <c r="D5" s="154" t="s">
        <v>118</v>
      </c>
      <c r="E5" s="154" t="s">
        <v>119</v>
      </c>
      <c r="F5" s="85" t="s">
        <v>120</v>
      </c>
      <c r="G5" s="85" t="s">
        <v>121</v>
      </c>
      <c r="H5" s="85" t="s">
        <v>122</v>
      </c>
      <c r="I5" s="85" t="s">
        <v>123</v>
      </c>
      <c r="J5" s="85" t="s">
        <v>124</v>
      </c>
      <c r="K5" s="85" t="s">
        <v>125</v>
      </c>
      <c r="L5" s="85" t="s">
        <v>126</v>
      </c>
      <c r="M5" s="85" t="s">
        <v>127</v>
      </c>
      <c r="N5" s="85" t="s">
        <v>128</v>
      </c>
      <c r="O5" s="85" t="s">
        <v>129</v>
      </c>
      <c r="P5" s="85" t="s">
        <v>130</v>
      </c>
      <c r="Q5" s="154" t="s">
        <v>131</v>
      </c>
      <c r="R5" s="85" t="s">
        <v>132</v>
      </c>
      <c r="S5" s="86" t="s">
        <v>133</v>
      </c>
    </row>
    <row r="6" spans="1:19" ht="12.75">
      <c r="A6" s="87">
        <v>1</v>
      </c>
      <c r="B6" s="82" t="s">
        <v>134</v>
      </c>
      <c r="C6" s="88">
        <v>0</v>
      </c>
      <c r="D6" s="137">
        <v>0</v>
      </c>
      <c r="E6" s="137">
        <v>0.252</v>
      </c>
      <c r="F6" s="137">
        <v>1.2</v>
      </c>
      <c r="G6" s="137">
        <v>1.2</v>
      </c>
      <c r="H6" s="137">
        <v>1.2</v>
      </c>
      <c r="I6" s="137">
        <v>1</v>
      </c>
      <c r="J6" s="137">
        <v>0.75</v>
      </c>
      <c r="K6" s="137">
        <v>0.75</v>
      </c>
      <c r="L6" s="137">
        <v>0.5</v>
      </c>
      <c r="M6" s="137">
        <v>0</v>
      </c>
      <c r="N6" s="137">
        <v>0</v>
      </c>
      <c r="O6" s="137">
        <v>0.75</v>
      </c>
      <c r="P6" s="137">
        <v>0.75</v>
      </c>
      <c r="Q6" s="137">
        <v>0.528</v>
      </c>
      <c r="R6" s="137">
        <v>1</v>
      </c>
      <c r="S6" s="137">
        <f>SUM(C6:R6)</f>
        <v>9.88</v>
      </c>
    </row>
    <row r="7" spans="1:19" ht="12.75">
      <c r="A7" s="87">
        <v>2</v>
      </c>
      <c r="B7" s="83" t="s">
        <v>135</v>
      </c>
      <c r="C7" s="88">
        <v>0</v>
      </c>
      <c r="D7" s="137">
        <v>0</v>
      </c>
      <c r="E7" s="137">
        <v>0.87</v>
      </c>
      <c r="F7" s="137">
        <v>1.2</v>
      </c>
      <c r="G7" s="137">
        <v>1.2</v>
      </c>
      <c r="H7" s="137">
        <v>1.2</v>
      </c>
      <c r="I7" s="137">
        <v>1</v>
      </c>
      <c r="J7" s="137">
        <v>0.75</v>
      </c>
      <c r="K7" s="137">
        <v>0.75</v>
      </c>
      <c r="L7" s="137">
        <v>0.5</v>
      </c>
      <c r="M7" s="137">
        <v>0</v>
      </c>
      <c r="N7" s="137">
        <v>0</v>
      </c>
      <c r="O7" s="137">
        <v>0.75</v>
      </c>
      <c r="P7" s="137">
        <v>0.75</v>
      </c>
      <c r="Q7" s="137">
        <v>0</v>
      </c>
      <c r="R7" s="137">
        <v>0.789</v>
      </c>
      <c r="S7" s="137">
        <f aca="true" t="shared" si="0" ref="S7:S29">SUM(C7:R7)</f>
        <v>9.758999999999999</v>
      </c>
    </row>
    <row r="8" spans="1:19" ht="12.75">
      <c r="A8" s="87">
        <v>3</v>
      </c>
      <c r="B8" s="83" t="s">
        <v>136</v>
      </c>
      <c r="C8" s="88">
        <v>0</v>
      </c>
      <c r="D8" s="137">
        <v>0</v>
      </c>
      <c r="E8" s="137">
        <v>0.753</v>
      </c>
      <c r="F8" s="137">
        <v>1.2</v>
      </c>
      <c r="G8" s="137">
        <v>1.2</v>
      </c>
      <c r="H8" s="137">
        <v>1.2</v>
      </c>
      <c r="I8" s="137">
        <v>1</v>
      </c>
      <c r="J8" s="137">
        <v>0.75</v>
      </c>
      <c r="K8" s="137">
        <v>0.75</v>
      </c>
      <c r="L8" s="137">
        <v>0.5</v>
      </c>
      <c r="M8" s="137">
        <v>0</v>
      </c>
      <c r="N8" s="137">
        <v>0</v>
      </c>
      <c r="O8" s="137">
        <v>0.75</v>
      </c>
      <c r="P8" s="137">
        <v>0.75</v>
      </c>
      <c r="Q8" s="137">
        <v>0</v>
      </c>
      <c r="R8" s="137">
        <v>1</v>
      </c>
      <c r="S8" s="137">
        <f t="shared" si="0"/>
        <v>9.853</v>
      </c>
    </row>
    <row r="9" spans="1:19" ht="12.75">
      <c r="A9" s="87">
        <v>4</v>
      </c>
      <c r="B9" s="83" t="s">
        <v>137</v>
      </c>
      <c r="C9" s="88">
        <v>0</v>
      </c>
      <c r="D9" s="137">
        <v>0</v>
      </c>
      <c r="E9" s="137">
        <v>0.275</v>
      </c>
      <c r="F9" s="137">
        <v>1.2</v>
      </c>
      <c r="G9" s="137">
        <v>1.2</v>
      </c>
      <c r="H9" s="137">
        <v>1.2</v>
      </c>
      <c r="I9" s="137">
        <v>1</v>
      </c>
      <c r="J9" s="137">
        <v>0.75</v>
      </c>
      <c r="K9" s="137">
        <v>0.75</v>
      </c>
      <c r="L9" s="137">
        <v>0.5</v>
      </c>
      <c r="M9" s="137">
        <v>0</v>
      </c>
      <c r="N9" s="137">
        <v>0</v>
      </c>
      <c r="O9" s="137">
        <v>0.75</v>
      </c>
      <c r="P9" s="137">
        <v>0.75</v>
      </c>
      <c r="Q9" s="137">
        <v>0</v>
      </c>
      <c r="R9" s="137">
        <v>1</v>
      </c>
      <c r="S9" s="137">
        <f t="shared" si="0"/>
        <v>9.375</v>
      </c>
    </row>
    <row r="10" spans="1:19" ht="12.75">
      <c r="A10" s="87">
        <v>5</v>
      </c>
      <c r="B10" s="83" t="s">
        <v>138</v>
      </c>
      <c r="C10" s="88">
        <v>0</v>
      </c>
      <c r="D10" s="137">
        <v>0</v>
      </c>
      <c r="E10" s="137">
        <v>0.42</v>
      </c>
      <c r="F10" s="137">
        <v>1.2</v>
      </c>
      <c r="G10" s="137">
        <v>1.2</v>
      </c>
      <c r="H10" s="137">
        <v>1.2</v>
      </c>
      <c r="I10" s="137">
        <v>1</v>
      </c>
      <c r="J10" s="137">
        <v>0.75</v>
      </c>
      <c r="K10" s="137">
        <v>0.75</v>
      </c>
      <c r="L10" s="137">
        <v>0.5</v>
      </c>
      <c r="M10" s="137">
        <v>0.75</v>
      </c>
      <c r="N10" s="137">
        <v>0</v>
      </c>
      <c r="O10" s="137">
        <v>0.75</v>
      </c>
      <c r="P10" s="137">
        <v>0.75</v>
      </c>
      <c r="Q10" s="137">
        <v>0</v>
      </c>
      <c r="R10" s="137">
        <v>1</v>
      </c>
      <c r="S10" s="137">
        <f t="shared" si="0"/>
        <v>10.27</v>
      </c>
    </row>
    <row r="11" spans="1:19" ht="12.75">
      <c r="A11" s="87">
        <v>6</v>
      </c>
      <c r="B11" s="83" t="s">
        <v>139</v>
      </c>
      <c r="C11" s="88">
        <v>0</v>
      </c>
      <c r="D11" s="137">
        <v>0</v>
      </c>
      <c r="E11" s="137">
        <v>0.698</v>
      </c>
      <c r="F11" s="137">
        <v>1.2</v>
      </c>
      <c r="G11" s="137">
        <v>1.2</v>
      </c>
      <c r="H11" s="137">
        <v>1.2</v>
      </c>
      <c r="I11" s="137">
        <v>1</v>
      </c>
      <c r="J11" s="137">
        <v>0.75</v>
      </c>
      <c r="K11" s="137">
        <v>0.75</v>
      </c>
      <c r="L11" s="137">
        <v>0.5</v>
      </c>
      <c r="M11" s="137">
        <v>0</v>
      </c>
      <c r="N11" s="137">
        <v>0</v>
      </c>
      <c r="O11" s="137">
        <v>0.75</v>
      </c>
      <c r="P11" s="137">
        <v>0.75</v>
      </c>
      <c r="Q11" s="137">
        <v>0</v>
      </c>
      <c r="R11" s="137">
        <v>0.622</v>
      </c>
      <c r="S11" s="137">
        <f t="shared" si="0"/>
        <v>9.42</v>
      </c>
    </row>
    <row r="12" spans="1:19" ht="12.75">
      <c r="A12" s="87">
        <v>7</v>
      </c>
      <c r="B12" s="83" t="s">
        <v>140</v>
      </c>
      <c r="C12" s="88">
        <v>0</v>
      </c>
      <c r="D12" s="137">
        <v>0</v>
      </c>
      <c r="E12" s="137">
        <v>0.594</v>
      </c>
      <c r="F12" s="137">
        <v>1.2</v>
      </c>
      <c r="G12" s="137">
        <v>1.2</v>
      </c>
      <c r="H12" s="137">
        <v>1.2</v>
      </c>
      <c r="I12" s="137">
        <v>1</v>
      </c>
      <c r="J12" s="137">
        <v>0.75</v>
      </c>
      <c r="K12" s="137">
        <v>0.75</v>
      </c>
      <c r="L12" s="137">
        <v>0.5</v>
      </c>
      <c r="M12" s="137">
        <v>0</v>
      </c>
      <c r="N12" s="137">
        <v>0</v>
      </c>
      <c r="O12" s="137">
        <v>0.75</v>
      </c>
      <c r="P12" s="137">
        <v>0.75</v>
      </c>
      <c r="Q12" s="137">
        <v>0</v>
      </c>
      <c r="R12" s="137">
        <v>1</v>
      </c>
      <c r="S12" s="137">
        <f t="shared" si="0"/>
        <v>9.693999999999999</v>
      </c>
    </row>
    <row r="13" spans="1:19" ht="12.75">
      <c r="A13" s="87">
        <v>8</v>
      </c>
      <c r="B13" s="83" t="s">
        <v>141</v>
      </c>
      <c r="C13" s="88">
        <v>1.2</v>
      </c>
      <c r="D13" s="137">
        <v>0.5</v>
      </c>
      <c r="E13" s="137">
        <v>1.5</v>
      </c>
      <c r="F13" s="137">
        <v>1.2</v>
      </c>
      <c r="G13" s="137">
        <v>1.2</v>
      </c>
      <c r="H13" s="137">
        <v>1.2</v>
      </c>
      <c r="I13" s="137">
        <v>1</v>
      </c>
      <c r="J13" s="137">
        <v>0.75</v>
      </c>
      <c r="K13" s="137">
        <v>0.75</v>
      </c>
      <c r="L13" s="137">
        <v>0.5</v>
      </c>
      <c r="M13" s="137">
        <v>0</v>
      </c>
      <c r="N13" s="137">
        <v>0</v>
      </c>
      <c r="O13" s="137">
        <v>0.75</v>
      </c>
      <c r="P13" s="137">
        <v>0.75</v>
      </c>
      <c r="Q13" s="137">
        <v>0</v>
      </c>
      <c r="R13" s="137">
        <v>1</v>
      </c>
      <c r="S13" s="137">
        <f t="shared" si="0"/>
        <v>12.3</v>
      </c>
    </row>
    <row r="14" spans="1:19" ht="12.75">
      <c r="A14" s="87">
        <v>9</v>
      </c>
      <c r="B14" s="83" t="s">
        <v>142</v>
      </c>
      <c r="C14" s="88">
        <v>0</v>
      </c>
      <c r="D14" s="137">
        <v>0</v>
      </c>
      <c r="E14" s="137">
        <v>0.629</v>
      </c>
      <c r="F14" s="137">
        <v>1.2</v>
      </c>
      <c r="G14" s="137">
        <v>1.2</v>
      </c>
      <c r="H14" s="137">
        <v>1.2</v>
      </c>
      <c r="I14" s="137">
        <v>1</v>
      </c>
      <c r="J14" s="137">
        <v>0.75</v>
      </c>
      <c r="K14" s="137">
        <v>0.75</v>
      </c>
      <c r="L14" s="137">
        <v>0.5</v>
      </c>
      <c r="M14" s="137">
        <v>0</v>
      </c>
      <c r="N14" s="137">
        <v>0</v>
      </c>
      <c r="O14" s="137">
        <v>0.75</v>
      </c>
      <c r="P14" s="137">
        <v>0.75</v>
      </c>
      <c r="Q14" s="137">
        <v>0</v>
      </c>
      <c r="R14" s="137">
        <v>1</v>
      </c>
      <c r="S14" s="137">
        <f t="shared" si="0"/>
        <v>9.729</v>
      </c>
    </row>
    <row r="15" spans="1:19" ht="12.75">
      <c r="A15" s="87">
        <v>10</v>
      </c>
      <c r="B15" s="83" t="s">
        <v>143</v>
      </c>
      <c r="C15" s="88">
        <v>0</v>
      </c>
      <c r="D15" s="137">
        <v>0</v>
      </c>
      <c r="E15" s="137">
        <v>0.831</v>
      </c>
      <c r="F15" s="137">
        <v>1.2</v>
      </c>
      <c r="G15" s="137">
        <v>1.2</v>
      </c>
      <c r="H15" s="137">
        <v>1.2</v>
      </c>
      <c r="I15" s="137">
        <v>1</v>
      </c>
      <c r="J15" s="137">
        <v>0.75</v>
      </c>
      <c r="K15" s="137">
        <v>0.75</v>
      </c>
      <c r="L15" s="137">
        <v>0.5</v>
      </c>
      <c r="M15" s="137">
        <v>0.75</v>
      </c>
      <c r="N15" s="137">
        <v>0</v>
      </c>
      <c r="O15" s="137">
        <v>0.75</v>
      </c>
      <c r="P15" s="137">
        <v>0.75</v>
      </c>
      <c r="Q15" s="137">
        <v>0.72</v>
      </c>
      <c r="R15" s="137">
        <v>1</v>
      </c>
      <c r="S15" s="137">
        <f t="shared" si="0"/>
        <v>11.401000000000002</v>
      </c>
    </row>
    <row r="16" spans="1:19" ht="12.75">
      <c r="A16" s="87">
        <v>11</v>
      </c>
      <c r="B16" s="83" t="s">
        <v>144</v>
      </c>
      <c r="C16" s="88">
        <v>0</v>
      </c>
      <c r="D16" s="137">
        <v>0.223</v>
      </c>
      <c r="E16" s="137">
        <v>0.857</v>
      </c>
      <c r="F16" s="137">
        <v>1.2</v>
      </c>
      <c r="G16" s="137">
        <v>1.2</v>
      </c>
      <c r="H16" s="137">
        <v>1.2</v>
      </c>
      <c r="I16" s="137">
        <v>1</v>
      </c>
      <c r="J16" s="137">
        <v>0.75</v>
      </c>
      <c r="K16" s="137">
        <v>0.75</v>
      </c>
      <c r="L16" s="137">
        <v>0.5</v>
      </c>
      <c r="M16" s="137">
        <v>0.75</v>
      </c>
      <c r="N16" s="137">
        <v>0</v>
      </c>
      <c r="O16" s="137">
        <v>0.75</v>
      </c>
      <c r="P16" s="137">
        <v>0.75</v>
      </c>
      <c r="Q16" s="137">
        <v>0</v>
      </c>
      <c r="R16" s="137">
        <v>0.905</v>
      </c>
      <c r="S16" s="137">
        <f t="shared" si="0"/>
        <v>10.834999999999999</v>
      </c>
    </row>
    <row r="17" spans="1:19" ht="12.75">
      <c r="A17" s="87">
        <v>12</v>
      </c>
      <c r="B17" s="83" t="s">
        <v>145</v>
      </c>
      <c r="C17" s="88">
        <v>0</v>
      </c>
      <c r="D17" s="137">
        <v>0</v>
      </c>
      <c r="E17" s="137">
        <v>0.794</v>
      </c>
      <c r="F17" s="137">
        <v>1.2</v>
      </c>
      <c r="G17" s="137">
        <v>1.2</v>
      </c>
      <c r="H17" s="137">
        <v>1.2</v>
      </c>
      <c r="I17" s="137">
        <v>1</v>
      </c>
      <c r="J17" s="137">
        <v>0.75</v>
      </c>
      <c r="K17" s="137">
        <v>0.75</v>
      </c>
      <c r="L17" s="137">
        <v>0.5</v>
      </c>
      <c r="M17" s="137">
        <v>0</v>
      </c>
      <c r="N17" s="137">
        <v>0</v>
      </c>
      <c r="O17" s="137">
        <v>0.75</v>
      </c>
      <c r="P17" s="137">
        <v>0.75</v>
      </c>
      <c r="Q17" s="137">
        <v>0</v>
      </c>
      <c r="R17" s="137">
        <v>1</v>
      </c>
      <c r="S17" s="137">
        <f t="shared" si="0"/>
        <v>9.894</v>
      </c>
    </row>
    <row r="18" spans="1:19" ht="12.75">
      <c r="A18" s="87">
        <v>13</v>
      </c>
      <c r="B18" s="83" t="s">
        <v>146</v>
      </c>
      <c r="C18" s="88">
        <v>0</v>
      </c>
      <c r="D18" s="137">
        <v>0</v>
      </c>
      <c r="E18" s="137">
        <v>0.167</v>
      </c>
      <c r="F18" s="137">
        <v>1.2</v>
      </c>
      <c r="G18" s="137">
        <v>1.2</v>
      </c>
      <c r="H18" s="137">
        <v>1.2</v>
      </c>
      <c r="I18" s="137">
        <v>1</v>
      </c>
      <c r="J18" s="137">
        <v>0.75</v>
      </c>
      <c r="K18" s="137">
        <v>0.75</v>
      </c>
      <c r="L18" s="137">
        <v>0.5</v>
      </c>
      <c r="M18" s="137">
        <v>0</v>
      </c>
      <c r="N18" s="137">
        <v>0</v>
      </c>
      <c r="O18" s="137">
        <v>0.75</v>
      </c>
      <c r="P18" s="137">
        <v>0.75</v>
      </c>
      <c r="Q18" s="137">
        <v>0.288</v>
      </c>
      <c r="R18" s="137">
        <v>0.698</v>
      </c>
      <c r="S18" s="137">
        <f t="shared" si="0"/>
        <v>9.253</v>
      </c>
    </row>
    <row r="19" spans="1:19" ht="12.75">
      <c r="A19" s="87">
        <v>14</v>
      </c>
      <c r="B19" s="83" t="s">
        <v>147</v>
      </c>
      <c r="C19" s="88">
        <v>0</v>
      </c>
      <c r="D19" s="137">
        <v>0</v>
      </c>
      <c r="E19" s="137">
        <v>0.267</v>
      </c>
      <c r="F19" s="137">
        <v>1.2</v>
      </c>
      <c r="G19" s="137">
        <v>1.2</v>
      </c>
      <c r="H19" s="137">
        <v>1.2</v>
      </c>
      <c r="I19" s="137">
        <v>1</v>
      </c>
      <c r="J19" s="137">
        <v>0.75</v>
      </c>
      <c r="K19" s="137">
        <v>0.75</v>
      </c>
      <c r="L19" s="137">
        <v>0.5</v>
      </c>
      <c r="M19" s="137">
        <v>0</v>
      </c>
      <c r="N19" s="137">
        <v>0</v>
      </c>
      <c r="O19" s="137">
        <v>0.75</v>
      </c>
      <c r="P19" s="137">
        <v>0.75</v>
      </c>
      <c r="Q19" s="137">
        <v>0</v>
      </c>
      <c r="R19" s="137">
        <v>0</v>
      </c>
      <c r="S19" s="137">
        <f t="shared" si="0"/>
        <v>8.367</v>
      </c>
    </row>
    <row r="20" spans="1:19" ht="12.75">
      <c r="A20" s="87">
        <v>15</v>
      </c>
      <c r="B20" s="83" t="s">
        <v>148</v>
      </c>
      <c r="C20" s="88">
        <v>0</v>
      </c>
      <c r="D20" s="137">
        <v>0</v>
      </c>
      <c r="E20" s="137">
        <v>1.037</v>
      </c>
      <c r="F20" s="137">
        <v>1.2</v>
      </c>
      <c r="G20" s="137">
        <v>1.2</v>
      </c>
      <c r="H20" s="137">
        <v>1.2</v>
      </c>
      <c r="I20" s="137">
        <v>1</v>
      </c>
      <c r="J20" s="137">
        <v>0.75</v>
      </c>
      <c r="K20" s="137">
        <v>0.75</v>
      </c>
      <c r="L20" s="137">
        <v>0.5</v>
      </c>
      <c r="M20" s="137">
        <v>0</v>
      </c>
      <c r="N20" s="137">
        <v>0</v>
      </c>
      <c r="O20" s="137">
        <v>0.75</v>
      </c>
      <c r="P20" s="137">
        <v>0.75</v>
      </c>
      <c r="Q20" s="137">
        <v>0.24</v>
      </c>
      <c r="R20" s="137">
        <v>0.994</v>
      </c>
      <c r="S20" s="137">
        <f t="shared" si="0"/>
        <v>10.371</v>
      </c>
    </row>
    <row r="21" spans="1:19" ht="12.75">
      <c r="A21" s="87">
        <v>16</v>
      </c>
      <c r="B21" s="83" t="s">
        <v>149</v>
      </c>
      <c r="C21" s="88">
        <v>0</v>
      </c>
      <c r="D21" s="137">
        <v>0</v>
      </c>
      <c r="E21" s="137">
        <v>0.477</v>
      </c>
      <c r="F21" s="137">
        <v>1.2</v>
      </c>
      <c r="G21" s="137">
        <v>1.2</v>
      </c>
      <c r="H21" s="137">
        <v>1.2</v>
      </c>
      <c r="I21" s="137">
        <v>1</v>
      </c>
      <c r="J21" s="137">
        <v>0.75</v>
      </c>
      <c r="K21" s="137">
        <v>0.75</v>
      </c>
      <c r="L21" s="137">
        <v>0.5</v>
      </c>
      <c r="M21" s="137">
        <v>0</v>
      </c>
      <c r="N21" s="137">
        <v>0</v>
      </c>
      <c r="O21" s="137">
        <v>0.75</v>
      </c>
      <c r="P21" s="137">
        <v>0.75</v>
      </c>
      <c r="Q21" s="137">
        <v>0</v>
      </c>
      <c r="R21" s="137">
        <v>0.97</v>
      </c>
      <c r="S21" s="137">
        <f t="shared" si="0"/>
        <v>9.547</v>
      </c>
    </row>
    <row r="22" spans="1:19" ht="12.75">
      <c r="A22" s="87">
        <v>17</v>
      </c>
      <c r="B22" s="83" t="s">
        <v>150</v>
      </c>
      <c r="C22" s="88">
        <v>0</v>
      </c>
      <c r="D22" s="137">
        <v>0</v>
      </c>
      <c r="E22" s="137">
        <v>0.276</v>
      </c>
      <c r="F22" s="137">
        <v>1.2</v>
      </c>
      <c r="G22" s="137">
        <v>1.2</v>
      </c>
      <c r="H22" s="137">
        <v>1.2</v>
      </c>
      <c r="I22" s="137">
        <v>1</v>
      </c>
      <c r="J22" s="137">
        <v>0.75</v>
      </c>
      <c r="K22" s="137">
        <v>0.75</v>
      </c>
      <c r="L22" s="137">
        <v>0.5</v>
      </c>
      <c r="M22" s="137">
        <v>0</v>
      </c>
      <c r="N22" s="137">
        <v>0</v>
      </c>
      <c r="O22" s="137">
        <v>0.75</v>
      </c>
      <c r="P22" s="137">
        <v>0.75</v>
      </c>
      <c r="Q22" s="137">
        <v>0</v>
      </c>
      <c r="R22" s="137">
        <v>0</v>
      </c>
      <c r="S22" s="137">
        <f t="shared" si="0"/>
        <v>8.376000000000001</v>
      </c>
    </row>
    <row r="23" spans="1:19" ht="12.75">
      <c r="A23" s="87">
        <v>18</v>
      </c>
      <c r="B23" s="83" t="s">
        <v>151</v>
      </c>
      <c r="C23" s="88">
        <v>0</v>
      </c>
      <c r="D23" s="137">
        <v>0</v>
      </c>
      <c r="E23" s="137">
        <v>0.098</v>
      </c>
      <c r="F23" s="137">
        <v>1.2</v>
      </c>
      <c r="G23" s="137">
        <v>1.2</v>
      </c>
      <c r="H23" s="137">
        <v>1.2</v>
      </c>
      <c r="I23" s="137">
        <v>1</v>
      </c>
      <c r="J23" s="137">
        <v>0.75</v>
      </c>
      <c r="K23" s="137">
        <v>0.75</v>
      </c>
      <c r="L23" s="137">
        <v>0.5</v>
      </c>
      <c r="M23" s="137">
        <v>0</v>
      </c>
      <c r="N23" s="137">
        <v>0</v>
      </c>
      <c r="O23" s="137">
        <v>0.75</v>
      </c>
      <c r="P23" s="137">
        <v>0.75</v>
      </c>
      <c r="Q23" s="137">
        <v>0.072</v>
      </c>
      <c r="R23" s="137">
        <v>1</v>
      </c>
      <c r="S23" s="137">
        <f t="shared" si="0"/>
        <v>9.27</v>
      </c>
    </row>
    <row r="24" spans="1:19" ht="12.75">
      <c r="A24" s="87">
        <v>19</v>
      </c>
      <c r="B24" s="83" t="s">
        <v>152</v>
      </c>
      <c r="C24" s="88">
        <v>0</v>
      </c>
      <c r="D24" s="137">
        <v>0</v>
      </c>
      <c r="E24" s="137">
        <v>0.579</v>
      </c>
      <c r="F24" s="137">
        <v>1.2</v>
      </c>
      <c r="G24" s="137">
        <v>1.2</v>
      </c>
      <c r="H24" s="137">
        <v>1.2</v>
      </c>
      <c r="I24" s="137">
        <v>1</v>
      </c>
      <c r="J24" s="137">
        <v>0.75</v>
      </c>
      <c r="K24" s="137">
        <v>0.75</v>
      </c>
      <c r="L24" s="137">
        <v>0.5</v>
      </c>
      <c r="M24" s="137">
        <v>0</v>
      </c>
      <c r="N24" s="137">
        <v>0</v>
      </c>
      <c r="O24" s="137">
        <v>0.75</v>
      </c>
      <c r="P24" s="137">
        <v>0.75</v>
      </c>
      <c r="Q24" s="137">
        <v>0</v>
      </c>
      <c r="R24" s="137">
        <v>0.93</v>
      </c>
      <c r="S24" s="137">
        <f t="shared" si="0"/>
        <v>9.609</v>
      </c>
    </row>
    <row r="25" spans="1:19" ht="12.75">
      <c r="A25" s="87">
        <v>20</v>
      </c>
      <c r="B25" s="23"/>
      <c r="C25" s="88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>
        <f t="shared" si="0"/>
        <v>0</v>
      </c>
    </row>
    <row r="26" spans="1:19" ht="12.75">
      <c r="A26" s="87">
        <v>21</v>
      </c>
      <c r="B26" s="23"/>
      <c r="C26" s="88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>
        <f t="shared" si="0"/>
        <v>0</v>
      </c>
    </row>
    <row r="27" spans="1:19" ht="12.75">
      <c r="A27" s="87">
        <v>22</v>
      </c>
      <c r="B27" s="23"/>
      <c r="C27" s="88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>
        <f t="shared" si="0"/>
        <v>0</v>
      </c>
    </row>
    <row r="28" spans="1:19" ht="12.75">
      <c r="A28" s="87">
        <v>23</v>
      </c>
      <c r="B28" s="23"/>
      <c r="C28" s="88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>
        <f t="shared" si="0"/>
        <v>0</v>
      </c>
    </row>
    <row r="29" spans="1:19" ht="12.75">
      <c r="A29" s="87">
        <v>24</v>
      </c>
      <c r="B29" s="23"/>
      <c r="C29" s="88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>
        <f t="shared" si="0"/>
        <v>0</v>
      </c>
    </row>
    <row r="37" ht="12.75">
      <c r="P37" t="s">
        <v>193</v>
      </c>
    </row>
  </sheetData>
  <mergeCells count="1">
    <mergeCell ref="B3:S3"/>
  </mergeCells>
  <printOptions/>
  <pageMargins left="0.75" right="0.75" top="1" bottom="1" header="0.5" footer="0.5"/>
  <pageSetup horizontalDpi="600" verticalDpi="600" orientation="landscape" paperSize="9" scale="6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2"/>
  <sheetViews>
    <sheetView zoomScaleSheetLayoutView="100" workbookViewId="0" topLeftCell="C13">
      <pane xSplit="14955" topLeftCell="H3" activePane="topLeft" state="split"/>
      <selection pane="topLeft" activeCell="F39" sqref="F39"/>
      <selection pane="topRight" activeCell="H13" sqref="H13"/>
    </sheetView>
  </sheetViews>
  <sheetFormatPr defaultColWidth="9.00390625" defaultRowHeight="12.75"/>
  <cols>
    <col min="1" max="1" width="4.00390625" style="1" customWidth="1"/>
    <col min="2" max="2" width="24.125" style="2" customWidth="1"/>
    <col min="3" max="3" width="21.375" style="2" customWidth="1"/>
    <col min="4" max="4" width="19.625" style="2" customWidth="1"/>
    <col min="5" max="6" width="18.375" style="2" customWidth="1"/>
    <col min="7" max="7" width="23.25390625" style="2" customWidth="1"/>
    <col min="8" max="8" width="16.75390625" style="2" customWidth="1"/>
    <col min="9" max="9" width="16.625" style="1" customWidth="1"/>
    <col min="10" max="10" width="15.25390625" style="2" customWidth="1"/>
    <col min="11" max="11" width="16.125" style="2" customWidth="1"/>
    <col min="12" max="12" width="9.125" style="2" customWidth="1"/>
    <col min="13" max="13" width="18.00390625" style="2" customWidth="1"/>
    <col min="14" max="14" width="9.125" style="2" customWidth="1"/>
    <col min="15" max="15" width="11.00390625" style="2" customWidth="1"/>
    <col min="16" max="16384" width="9.125" style="2" customWidth="1"/>
  </cols>
  <sheetData>
    <row r="1" spans="1:11" ht="54" customHeight="1">
      <c r="A1" s="173" t="s">
        <v>111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</row>
    <row r="2" spans="1:8" ht="11.25">
      <c r="A2" s="3"/>
      <c r="B2" s="4"/>
      <c r="C2" s="27"/>
      <c r="D2" s="4"/>
      <c r="E2" s="4"/>
      <c r="F2" s="4"/>
      <c r="G2" s="4"/>
      <c r="H2" s="4"/>
    </row>
    <row r="3" spans="1:11" ht="140.25" customHeight="1">
      <c r="A3" s="170" t="s">
        <v>0</v>
      </c>
      <c r="B3" s="171" t="s">
        <v>74</v>
      </c>
      <c r="C3" s="21" t="s">
        <v>94</v>
      </c>
      <c r="D3" s="26" t="s">
        <v>205</v>
      </c>
      <c r="E3" s="26" t="s">
        <v>209</v>
      </c>
      <c r="F3" s="26" t="s">
        <v>204</v>
      </c>
      <c r="G3" s="44" t="s">
        <v>105</v>
      </c>
      <c r="H3" s="5" t="s">
        <v>12</v>
      </c>
      <c r="I3" s="163" t="s">
        <v>1</v>
      </c>
      <c r="J3" s="163" t="s">
        <v>2</v>
      </c>
      <c r="K3" s="5" t="s">
        <v>3</v>
      </c>
    </row>
    <row r="4" spans="1:11" s="10" customFormat="1" ht="37.5" customHeight="1">
      <c r="A4" s="170"/>
      <c r="B4" s="171"/>
      <c r="C4" s="8" t="s">
        <v>10</v>
      </c>
      <c r="D4" s="8" t="s">
        <v>14</v>
      </c>
      <c r="E4" s="8" t="s">
        <v>14</v>
      </c>
      <c r="F4" s="8" t="s">
        <v>14</v>
      </c>
      <c r="G4" s="8" t="s">
        <v>11</v>
      </c>
      <c r="H4" s="8" t="s">
        <v>34</v>
      </c>
      <c r="I4" s="164"/>
      <c r="J4" s="164"/>
      <c r="K4" s="8" t="s">
        <v>13</v>
      </c>
    </row>
    <row r="5" spans="1:11" s="1" customFormat="1" ht="14.25" customHeight="1">
      <c r="A5" s="31">
        <v>1</v>
      </c>
      <c r="B5" s="31">
        <v>2</v>
      </c>
      <c r="C5" s="31">
        <v>3</v>
      </c>
      <c r="D5" s="31">
        <v>4</v>
      </c>
      <c r="E5" s="31">
        <v>5</v>
      </c>
      <c r="F5" s="31">
        <v>6</v>
      </c>
      <c r="G5" s="31">
        <v>7</v>
      </c>
      <c r="H5" s="31">
        <v>8</v>
      </c>
      <c r="I5" s="31">
        <v>9</v>
      </c>
      <c r="J5" s="31">
        <v>10</v>
      </c>
      <c r="K5" s="28">
        <v>11</v>
      </c>
    </row>
    <row r="6" spans="1:11" ht="12.75">
      <c r="A6" s="87">
        <v>1</v>
      </c>
      <c r="B6" s="82" t="s">
        <v>134</v>
      </c>
      <c r="C6" s="90">
        <v>0</v>
      </c>
      <c r="D6" s="90">
        <v>5186.1</v>
      </c>
      <c r="E6" s="155">
        <v>1876.2</v>
      </c>
      <c r="F6" s="90">
        <v>432.7</v>
      </c>
      <c r="G6" s="90">
        <f>D6-E6-F6</f>
        <v>2877.2000000000007</v>
      </c>
      <c r="H6" s="107">
        <f aca="true" t="shared" si="0" ref="H6:H29">C6/G6*100</f>
        <v>0</v>
      </c>
      <c r="I6" s="92">
        <v>1</v>
      </c>
      <c r="J6" s="13">
        <v>0.75</v>
      </c>
      <c r="K6" s="13">
        <f aca="true" t="shared" si="1" ref="K6:K29">I6*J6</f>
        <v>0.75</v>
      </c>
    </row>
    <row r="7" spans="1:11" ht="12.75">
      <c r="A7" s="87">
        <v>2</v>
      </c>
      <c r="B7" s="83" t="s">
        <v>135</v>
      </c>
      <c r="C7" s="90">
        <v>0</v>
      </c>
      <c r="D7" s="90">
        <v>5343.4</v>
      </c>
      <c r="E7" s="155">
        <v>2513</v>
      </c>
      <c r="F7" s="90">
        <v>752.2</v>
      </c>
      <c r="G7" s="90">
        <f aca="true" t="shared" si="2" ref="G7:G29">D7-E7-F7</f>
        <v>2078.2</v>
      </c>
      <c r="H7" s="107">
        <f t="shared" si="0"/>
        <v>0</v>
      </c>
      <c r="I7" s="92">
        <v>1</v>
      </c>
      <c r="J7" s="13">
        <v>0.75</v>
      </c>
      <c r="K7" s="13">
        <f t="shared" si="1"/>
        <v>0.75</v>
      </c>
    </row>
    <row r="8" spans="1:11" ht="12.75">
      <c r="A8" s="87">
        <v>3</v>
      </c>
      <c r="B8" s="83" t="s">
        <v>136</v>
      </c>
      <c r="C8" s="90">
        <v>0</v>
      </c>
      <c r="D8" s="90">
        <v>3068.6</v>
      </c>
      <c r="E8" s="156">
        <v>113.7</v>
      </c>
      <c r="F8" s="90">
        <v>508.1</v>
      </c>
      <c r="G8" s="90">
        <f t="shared" si="2"/>
        <v>2446.8</v>
      </c>
      <c r="H8" s="107">
        <f t="shared" si="0"/>
        <v>0</v>
      </c>
      <c r="I8" s="92">
        <v>1</v>
      </c>
      <c r="J8" s="13">
        <v>0.75</v>
      </c>
      <c r="K8" s="13">
        <f t="shared" si="1"/>
        <v>0.75</v>
      </c>
    </row>
    <row r="9" spans="1:11" ht="12.75">
      <c r="A9" s="87">
        <v>4</v>
      </c>
      <c r="B9" s="83" t="s">
        <v>137</v>
      </c>
      <c r="C9" s="90">
        <v>0</v>
      </c>
      <c r="D9" s="90">
        <v>2384.1</v>
      </c>
      <c r="E9" s="155">
        <v>45.5</v>
      </c>
      <c r="F9" s="90">
        <v>493.5</v>
      </c>
      <c r="G9" s="90">
        <f t="shared" si="2"/>
        <v>1845.1</v>
      </c>
      <c r="H9" s="107">
        <f t="shared" si="0"/>
        <v>0</v>
      </c>
      <c r="I9" s="92">
        <v>1</v>
      </c>
      <c r="J9" s="13">
        <v>0.75</v>
      </c>
      <c r="K9" s="13">
        <f t="shared" si="1"/>
        <v>0.75</v>
      </c>
    </row>
    <row r="10" spans="1:11" ht="12.75">
      <c r="A10" s="87">
        <v>5</v>
      </c>
      <c r="B10" s="83" t="s">
        <v>138</v>
      </c>
      <c r="C10" s="90">
        <v>0</v>
      </c>
      <c r="D10" s="90">
        <v>2179.3</v>
      </c>
      <c r="E10" s="156">
        <v>45.5</v>
      </c>
      <c r="F10" s="90">
        <v>145.4</v>
      </c>
      <c r="G10" s="90">
        <f t="shared" si="2"/>
        <v>1988.4</v>
      </c>
      <c r="H10" s="107">
        <f t="shared" si="0"/>
        <v>0</v>
      </c>
      <c r="I10" s="92">
        <v>1</v>
      </c>
      <c r="J10" s="13">
        <v>0.75</v>
      </c>
      <c r="K10" s="13">
        <f t="shared" si="1"/>
        <v>0.75</v>
      </c>
    </row>
    <row r="11" spans="1:11" ht="12.75">
      <c r="A11" s="87">
        <v>6</v>
      </c>
      <c r="B11" s="83" t="s">
        <v>139</v>
      </c>
      <c r="C11" s="90">
        <v>0</v>
      </c>
      <c r="D11" s="90">
        <v>2542.2</v>
      </c>
      <c r="E11" s="155">
        <v>45.5</v>
      </c>
      <c r="F11" s="90">
        <v>401.1</v>
      </c>
      <c r="G11" s="90">
        <f t="shared" si="2"/>
        <v>2095.6</v>
      </c>
      <c r="H11" s="107">
        <f t="shared" si="0"/>
        <v>0</v>
      </c>
      <c r="I11" s="92">
        <v>1</v>
      </c>
      <c r="J11" s="13">
        <v>0.75</v>
      </c>
      <c r="K11" s="13">
        <f t="shared" si="1"/>
        <v>0.75</v>
      </c>
    </row>
    <row r="12" spans="1:11" ht="12.75">
      <c r="A12" s="87">
        <v>7</v>
      </c>
      <c r="B12" s="83" t="s">
        <v>140</v>
      </c>
      <c r="C12" s="90">
        <v>0</v>
      </c>
      <c r="D12" s="90">
        <v>2242.2</v>
      </c>
      <c r="E12" s="156">
        <v>45.5</v>
      </c>
      <c r="F12" s="90">
        <v>168.9</v>
      </c>
      <c r="G12" s="90">
        <f t="shared" si="2"/>
        <v>2027.7999999999997</v>
      </c>
      <c r="H12" s="107">
        <f t="shared" si="0"/>
        <v>0</v>
      </c>
      <c r="I12" s="92">
        <v>1</v>
      </c>
      <c r="J12" s="13">
        <v>0.75</v>
      </c>
      <c r="K12" s="13">
        <f t="shared" si="1"/>
        <v>0.75</v>
      </c>
    </row>
    <row r="13" spans="1:11" ht="12.75">
      <c r="A13" s="87">
        <v>8</v>
      </c>
      <c r="B13" s="83" t="s">
        <v>141</v>
      </c>
      <c r="C13" s="90">
        <v>0</v>
      </c>
      <c r="D13" s="90">
        <v>29788.9</v>
      </c>
      <c r="E13" s="157">
        <v>1086</v>
      </c>
      <c r="F13" s="90">
        <v>14698</v>
      </c>
      <c r="G13" s="90">
        <f t="shared" si="2"/>
        <v>14004.900000000001</v>
      </c>
      <c r="H13" s="107">
        <f t="shared" si="0"/>
        <v>0</v>
      </c>
      <c r="I13" s="92">
        <v>1</v>
      </c>
      <c r="J13" s="13">
        <v>0.75</v>
      </c>
      <c r="K13" s="13">
        <f t="shared" si="1"/>
        <v>0.75</v>
      </c>
    </row>
    <row r="14" spans="1:11" ht="12.75">
      <c r="A14" s="87">
        <v>9</v>
      </c>
      <c r="B14" s="83" t="s">
        <v>142</v>
      </c>
      <c r="C14" s="90">
        <v>0</v>
      </c>
      <c r="D14" s="90">
        <v>5364.4</v>
      </c>
      <c r="E14" s="155">
        <v>109.7</v>
      </c>
      <c r="F14" s="90">
        <v>1489.5</v>
      </c>
      <c r="G14" s="90">
        <f t="shared" si="2"/>
        <v>3765.2</v>
      </c>
      <c r="H14" s="107">
        <f t="shared" si="0"/>
        <v>0</v>
      </c>
      <c r="I14" s="92">
        <v>1</v>
      </c>
      <c r="J14" s="13">
        <v>0.75</v>
      </c>
      <c r="K14" s="13">
        <f t="shared" si="1"/>
        <v>0.75</v>
      </c>
    </row>
    <row r="15" spans="1:11" ht="12.75">
      <c r="A15" s="87">
        <v>10</v>
      </c>
      <c r="B15" s="83" t="s">
        <v>143</v>
      </c>
      <c r="C15" s="90">
        <v>0</v>
      </c>
      <c r="D15" s="90">
        <v>3830.6</v>
      </c>
      <c r="E15" s="156">
        <v>113.7</v>
      </c>
      <c r="F15" s="90">
        <v>1308.7</v>
      </c>
      <c r="G15" s="90">
        <f t="shared" si="2"/>
        <v>2408.2</v>
      </c>
      <c r="H15" s="107">
        <f t="shared" si="0"/>
        <v>0</v>
      </c>
      <c r="I15" s="92">
        <v>1</v>
      </c>
      <c r="J15" s="13">
        <v>0.75</v>
      </c>
      <c r="K15" s="13">
        <f t="shared" si="1"/>
        <v>0.75</v>
      </c>
    </row>
    <row r="16" spans="1:11" ht="12.75">
      <c r="A16" s="87">
        <v>11</v>
      </c>
      <c r="B16" s="83" t="s">
        <v>144</v>
      </c>
      <c r="C16" s="90">
        <v>0</v>
      </c>
      <c r="D16" s="90">
        <v>10742</v>
      </c>
      <c r="E16" s="156">
        <v>1556.5</v>
      </c>
      <c r="F16" s="90">
        <v>3076</v>
      </c>
      <c r="G16" s="90">
        <f t="shared" si="2"/>
        <v>6109.5</v>
      </c>
      <c r="H16" s="107">
        <f t="shared" si="0"/>
        <v>0</v>
      </c>
      <c r="I16" s="92">
        <v>1</v>
      </c>
      <c r="J16" s="13">
        <v>0.75</v>
      </c>
      <c r="K16" s="13">
        <f t="shared" si="1"/>
        <v>0.75</v>
      </c>
    </row>
    <row r="17" spans="1:11" ht="12.75">
      <c r="A17" s="87">
        <v>12</v>
      </c>
      <c r="B17" s="83" t="s">
        <v>145</v>
      </c>
      <c r="C17" s="90">
        <v>0</v>
      </c>
      <c r="D17" s="90">
        <v>2335.6</v>
      </c>
      <c r="E17" s="155">
        <v>45.5</v>
      </c>
      <c r="F17" s="90">
        <v>382.6</v>
      </c>
      <c r="G17" s="90">
        <f t="shared" si="2"/>
        <v>1907.5</v>
      </c>
      <c r="H17" s="107">
        <f t="shared" si="0"/>
        <v>0</v>
      </c>
      <c r="I17" s="92">
        <v>1</v>
      </c>
      <c r="J17" s="13">
        <v>0.75</v>
      </c>
      <c r="K17" s="13">
        <f t="shared" si="1"/>
        <v>0.75</v>
      </c>
    </row>
    <row r="18" spans="1:11" ht="12.75">
      <c r="A18" s="87">
        <v>13</v>
      </c>
      <c r="B18" s="83" t="s">
        <v>146</v>
      </c>
      <c r="C18" s="90">
        <v>0</v>
      </c>
      <c r="D18" s="90">
        <v>3878.1</v>
      </c>
      <c r="E18" s="156">
        <v>113.7</v>
      </c>
      <c r="F18" s="90">
        <v>1157.7</v>
      </c>
      <c r="G18" s="90">
        <f t="shared" si="2"/>
        <v>2606.7</v>
      </c>
      <c r="H18" s="107">
        <f t="shared" si="0"/>
        <v>0</v>
      </c>
      <c r="I18" s="92">
        <v>1</v>
      </c>
      <c r="J18" s="13">
        <v>0.75</v>
      </c>
      <c r="K18" s="13">
        <f t="shared" si="1"/>
        <v>0.75</v>
      </c>
    </row>
    <row r="19" spans="1:11" ht="12.75">
      <c r="A19" s="87">
        <v>14</v>
      </c>
      <c r="B19" s="83" t="s">
        <v>147</v>
      </c>
      <c r="C19" s="90">
        <v>0</v>
      </c>
      <c r="D19" s="90">
        <v>2228.5</v>
      </c>
      <c r="E19" s="155">
        <v>45.5</v>
      </c>
      <c r="F19" s="90">
        <v>170</v>
      </c>
      <c r="G19" s="90">
        <f t="shared" si="2"/>
        <v>2013</v>
      </c>
      <c r="H19" s="107">
        <f t="shared" si="0"/>
        <v>0</v>
      </c>
      <c r="I19" s="92">
        <v>1</v>
      </c>
      <c r="J19" s="13">
        <v>0.75</v>
      </c>
      <c r="K19" s="13">
        <f t="shared" si="1"/>
        <v>0.75</v>
      </c>
    </row>
    <row r="20" spans="1:11" ht="12.75">
      <c r="A20" s="87">
        <v>15</v>
      </c>
      <c r="B20" s="83" t="s">
        <v>148</v>
      </c>
      <c r="C20" s="90">
        <v>0</v>
      </c>
      <c r="D20" s="90">
        <v>3383.9</v>
      </c>
      <c r="E20" s="156">
        <v>45.5</v>
      </c>
      <c r="F20" s="90">
        <v>937.9</v>
      </c>
      <c r="G20" s="90">
        <f t="shared" si="2"/>
        <v>2400.5</v>
      </c>
      <c r="H20" s="107">
        <f t="shared" si="0"/>
        <v>0</v>
      </c>
      <c r="I20" s="92">
        <v>1</v>
      </c>
      <c r="J20" s="13">
        <v>0.75</v>
      </c>
      <c r="K20" s="13">
        <f t="shared" si="1"/>
        <v>0.75</v>
      </c>
    </row>
    <row r="21" spans="1:11" ht="12.75">
      <c r="A21" s="87">
        <v>16</v>
      </c>
      <c r="B21" s="83" t="s">
        <v>149</v>
      </c>
      <c r="C21" s="90">
        <v>0</v>
      </c>
      <c r="D21" s="90">
        <v>2160.3</v>
      </c>
      <c r="E21" s="156">
        <v>44.5</v>
      </c>
      <c r="F21" s="90">
        <v>478.4</v>
      </c>
      <c r="G21" s="90">
        <f t="shared" si="2"/>
        <v>1637.4</v>
      </c>
      <c r="H21" s="107">
        <f t="shared" si="0"/>
        <v>0</v>
      </c>
      <c r="I21" s="92">
        <v>1</v>
      </c>
      <c r="J21" s="13">
        <v>0.75</v>
      </c>
      <c r="K21" s="13">
        <f t="shared" si="1"/>
        <v>0.75</v>
      </c>
    </row>
    <row r="22" spans="1:11" ht="12.75">
      <c r="A22" s="87">
        <v>17</v>
      </c>
      <c r="B22" s="83" t="s">
        <v>150</v>
      </c>
      <c r="C22" s="90">
        <v>0</v>
      </c>
      <c r="D22" s="90">
        <v>2577.2</v>
      </c>
      <c r="E22" s="156">
        <v>112.7</v>
      </c>
      <c r="F22" s="90">
        <v>468.1</v>
      </c>
      <c r="G22" s="90">
        <f t="shared" si="2"/>
        <v>1996.4</v>
      </c>
      <c r="H22" s="107">
        <f t="shared" si="0"/>
        <v>0</v>
      </c>
      <c r="I22" s="92">
        <v>1</v>
      </c>
      <c r="J22" s="13">
        <v>0.75</v>
      </c>
      <c r="K22" s="13">
        <f t="shared" si="1"/>
        <v>0.75</v>
      </c>
    </row>
    <row r="23" spans="1:11" ht="12.75">
      <c r="A23" s="87">
        <v>18</v>
      </c>
      <c r="B23" s="83" t="s">
        <v>151</v>
      </c>
      <c r="C23" s="90">
        <v>0</v>
      </c>
      <c r="D23" s="90">
        <v>1899.4</v>
      </c>
      <c r="E23" s="156">
        <v>44.5</v>
      </c>
      <c r="F23" s="90">
        <v>141.7</v>
      </c>
      <c r="G23" s="90">
        <f t="shared" si="2"/>
        <v>1713.2</v>
      </c>
      <c r="H23" s="107">
        <f t="shared" si="0"/>
        <v>0</v>
      </c>
      <c r="I23" s="92">
        <v>1</v>
      </c>
      <c r="J23" s="13">
        <v>0.75</v>
      </c>
      <c r="K23" s="13">
        <f t="shared" si="1"/>
        <v>0.75</v>
      </c>
    </row>
    <row r="24" spans="1:11" ht="12.75">
      <c r="A24" s="87">
        <v>19</v>
      </c>
      <c r="B24" s="83" t="s">
        <v>152</v>
      </c>
      <c r="C24" s="90">
        <v>0</v>
      </c>
      <c r="D24" s="90">
        <v>5181.1</v>
      </c>
      <c r="E24" s="155">
        <v>2287.6</v>
      </c>
      <c r="F24" s="90">
        <v>375.9</v>
      </c>
      <c r="G24" s="90">
        <f t="shared" si="2"/>
        <v>2517.6000000000004</v>
      </c>
      <c r="H24" s="107">
        <f t="shared" si="0"/>
        <v>0</v>
      </c>
      <c r="I24" s="92">
        <v>1</v>
      </c>
      <c r="J24" s="13">
        <v>0.75</v>
      </c>
      <c r="K24" s="13">
        <f t="shared" si="1"/>
        <v>0.75</v>
      </c>
    </row>
    <row r="25" spans="1:11" ht="11.25">
      <c r="A25" s="87">
        <v>20</v>
      </c>
      <c r="B25" s="23"/>
      <c r="C25" s="90"/>
      <c r="D25" s="90"/>
      <c r="E25" s="90"/>
      <c r="F25" s="90"/>
      <c r="G25" s="90">
        <f t="shared" si="2"/>
        <v>0</v>
      </c>
      <c r="H25" s="107" t="e">
        <f t="shared" si="0"/>
        <v>#DIV/0!</v>
      </c>
      <c r="I25" s="92"/>
      <c r="J25" s="13">
        <v>0.75</v>
      </c>
      <c r="K25" s="13">
        <f t="shared" si="1"/>
        <v>0</v>
      </c>
    </row>
    <row r="26" spans="1:11" ht="11.25">
      <c r="A26" s="87">
        <v>21</v>
      </c>
      <c r="B26" s="23"/>
      <c r="C26" s="90"/>
      <c r="D26" s="90"/>
      <c r="E26" s="90"/>
      <c r="F26" s="90"/>
      <c r="G26" s="90">
        <f t="shared" si="2"/>
        <v>0</v>
      </c>
      <c r="H26" s="107" t="e">
        <f t="shared" si="0"/>
        <v>#DIV/0!</v>
      </c>
      <c r="I26" s="92"/>
      <c r="J26" s="13">
        <v>0.75</v>
      </c>
      <c r="K26" s="13">
        <f t="shared" si="1"/>
        <v>0</v>
      </c>
    </row>
    <row r="27" spans="1:11" ht="11.25">
      <c r="A27" s="87">
        <v>22</v>
      </c>
      <c r="B27" s="23"/>
      <c r="C27" s="101"/>
      <c r="D27" s="93"/>
      <c r="E27" s="93"/>
      <c r="F27" s="93"/>
      <c r="G27" s="90">
        <f t="shared" si="2"/>
        <v>0</v>
      </c>
      <c r="H27" s="107" t="e">
        <f t="shared" si="0"/>
        <v>#DIV/0!</v>
      </c>
      <c r="I27" s="92"/>
      <c r="J27" s="13">
        <v>0.75</v>
      </c>
      <c r="K27" s="13">
        <f t="shared" si="1"/>
        <v>0</v>
      </c>
    </row>
    <row r="28" spans="1:11" ht="11.25">
      <c r="A28" s="87">
        <v>23</v>
      </c>
      <c r="B28" s="23"/>
      <c r="C28" s="101"/>
      <c r="D28" s="93"/>
      <c r="E28" s="93"/>
      <c r="F28" s="93"/>
      <c r="G28" s="90">
        <f t="shared" si="2"/>
        <v>0</v>
      </c>
      <c r="H28" s="107" t="e">
        <f t="shared" si="0"/>
        <v>#DIV/0!</v>
      </c>
      <c r="I28" s="92"/>
      <c r="J28" s="13">
        <v>0.75</v>
      </c>
      <c r="K28" s="13">
        <f t="shared" si="1"/>
        <v>0</v>
      </c>
    </row>
    <row r="29" spans="1:11" ht="11.25">
      <c r="A29" s="87">
        <v>24</v>
      </c>
      <c r="B29" s="23"/>
      <c r="C29" s="101"/>
      <c r="D29" s="93"/>
      <c r="E29" s="93"/>
      <c r="F29" s="93"/>
      <c r="G29" s="90">
        <f t="shared" si="2"/>
        <v>0</v>
      </c>
      <c r="H29" s="107" t="e">
        <f t="shared" si="0"/>
        <v>#DIV/0!</v>
      </c>
      <c r="I29" s="92"/>
      <c r="J29" s="13">
        <v>0.75</v>
      </c>
      <c r="K29" s="13">
        <f t="shared" si="1"/>
        <v>0</v>
      </c>
    </row>
    <row r="30" spans="1:11" ht="11.25">
      <c r="A30" s="169" t="s">
        <v>24</v>
      </c>
      <c r="B30" s="169"/>
      <c r="C30" s="12">
        <f>SUM(C6:C29)</f>
        <v>0</v>
      </c>
      <c r="D30" s="161">
        <f>SUM(D6:D29)</f>
        <v>96315.90000000001</v>
      </c>
      <c r="E30" s="161">
        <f>SUM(E6:E29)</f>
        <v>10290.3</v>
      </c>
      <c r="F30" s="160">
        <f>SUM(F6:F29)</f>
        <v>27586.400000000005</v>
      </c>
      <c r="G30" s="12">
        <f>SUM(G6:G29)</f>
        <v>58439.19999999999</v>
      </c>
      <c r="H30" s="34" t="s">
        <v>5</v>
      </c>
      <c r="I30" s="35" t="s">
        <v>5</v>
      </c>
      <c r="J30" s="13">
        <v>0.75</v>
      </c>
      <c r="K30" s="36" t="s">
        <v>5</v>
      </c>
    </row>
    <row r="31" spans="1:9" s="18" customFormat="1" ht="11.25">
      <c r="A31" s="14"/>
      <c r="B31" s="15"/>
      <c r="C31" s="15"/>
      <c r="D31" s="16"/>
      <c r="E31" s="16"/>
      <c r="F31" s="16"/>
      <c r="G31" s="16"/>
      <c r="H31" s="15"/>
      <c r="I31" s="17"/>
    </row>
    <row r="32" spans="1:9" s="18" customFormat="1" ht="11.25">
      <c r="A32" s="14"/>
      <c r="B32" s="15"/>
      <c r="C32" s="15"/>
      <c r="D32" s="16"/>
      <c r="E32" s="16"/>
      <c r="F32" s="16"/>
      <c r="G32" s="16"/>
      <c r="H32" s="15"/>
      <c r="I32" s="17"/>
    </row>
    <row r="33" spans="1:9" s="18" customFormat="1" ht="11.25">
      <c r="A33" s="14"/>
      <c r="B33" s="15"/>
      <c r="C33" s="15"/>
      <c r="D33" s="16"/>
      <c r="E33" s="16"/>
      <c r="F33" s="16"/>
      <c r="G33" s="16"/>
      <c r="H33" s="15"/>
      <c r="I33" s="17"/>
    </row>
    <row r="34" spans="1:9" s="18" customFormat="1" ht="11.25">
      <c r="A34" s="14"/>
      <c r="B34" s="15"/>
      <c r="C34" s="15"/>
      <c r="D34" s="16"/>
      <c r="E34" s="16"/>
      <c r="F34" s="16"/>
      <c r="G34" s="16"/>
      <c r="H34" s="19"/>
      <c r="I34" s="17"/>
    </row>
    <row r="35" spans="1:9" s="18" customFormat="1" ht="11.25">
      <c r="A35" s="14"/>
      <c r="B35" s="15"/>
      <c r="C35" s="15"/>
      <c r="D35" s="16"/>
      <c r="E35" s="16"/>
      <c r="F35" s="16"/>
      <c r="G35" s="16"/>
      <c r="H35" s="15"/>
      <c r="I35" s="17"/>
    </row>
    <row r="36" spans="1:9" s="18" customFormat="1" ht="11.25">
      <c r="A36" s="14"/>
      <c r="B36" s="15"/>
      <c r="C36" s="15"/>
      <c r="D36" s="16"/>
      <c r="E36" s="16"/>
      <c r="F36" s="16"/>
      <c r="G36" s="16"/>
      <c r="H36" s="15"/>
      <c r="I36" s="17"/>
    </row>
    <row r="37" spans="1:9" s="18" customFormat="1" ht="11.25">
      <c r="A37" s="14"/>
      <c r="B37" s="15"/>
      <c r="C37" s="15"/>
      <c r="D37" s="16"/>
      <c r="E37" s="16"/>
      <c r="F37" s="16"/>
      <c r="G37" s="16"/>
      <c r="H37" s="15"/>
      <c r="I37" s="17"/>
    </row>
    <row r="38" spans="1:9" s="18" customFormat="1" ht="11.25">
      <c r="A38" s="17"/>
      <c r="D38" s="16"/>
      <c r="E38" s="16"/>
      <c r="F38" s="16"/>
      <c r="G38" s="16"/>
      <c r="I38" s="17"/>
    </row>
    <row r="39" spans="1:9" s="18" customFormat="1" ht="11.25">
      <c r="A39" s="17"/>
      <c r="D39" s="16"/>
      <c r="E39" s="16"/>
      <c r="F39" s="16"/>
      <c r="G39" s="16"/>
      <c r="I39" s="17"/>
    </row>
    <row r="40" spans="1:9" s="18" customFormat="1" ht="11.25">
      <c r="A40" s="17"/>
      <c r="D40" s="16"/>
      <c r="E40" s="16"/>
      <c r="F40" s="16"/>
      <c r="G40" s="16"/>
      <c r="I40" s="17"/>
    </row>
    <row r="41" spans="1:9" s="18" customFormat="1" ht="11.25">
      <c r="A41" s="17"/>
      <c r="I41" s="17"/>
    </row>
    <row r="42" spans="1:9" s="18" customFormat="1" ht="11.25">
      <c r="A42" s="17"/>
      <c r="I42" s="17"/>
    </row>
  </sheetData>
  <mergeCells count="6">
    <mergeCell ref="A30:B30"/>
    <mergeCell ref="A3:A4"/>
    <mergeCell ref="B3:B4"/>
    <mergeCell ref="A1:K1"/>
    <mergeCell ref="I3:I4"/>
    <mergeCell ref="J3:J4"/>
  </mergeCells>
  <printOptions/>
  <pageMargins left="0.3937007874015748" right="0.3937007874015748" top="1.1811023622047245" bottom="0.984251968503937" header="0.7086614173228347" footer="0.5118110236220472"/>
  <pageSetup horizontalDpi="600" verticalDpi="600" orientation="landscape" paperSize="9" scale="7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zoomScaleSheetLayoutView="100" workbookViewId="0" topLeftCell="A10">
      <selection activeCell="E42" sqref="E42"/>
    </sheetView>
  </sheetViews>
  <sheetFormatPr defaultColWidth="9.00390625" defaultRowHeight="12.75"/>
  <cols>
    <col min="1" max="1" width="6.00390625" style="1" customWidth="1"/>
    <col min="2" max="2" width="25.625" style="2" customWidth="1"/>
    <col min="3" max="3" width="19.00390625" style="2" customWidth="1"/>
    <col min="4" max="4" width="17.375" style="2" customWidth="1"/>
    <col min="5" max="5" width="18.125" style="2" customWidth="1"/>
    <col min="6" max="6" width="22.125" style="2" customWidth="1"/>
    <col min="7" max="7" width="17.875" style="2" customWidth="1"/>
    <col min="8" max="8" width="16.75390625" style="1" customWidth="1"/>
    <col min="9" max="9" width="15.00390625" style="2" customWidth="1"/>
    <col min="10" max="10" width="15.75390625" style="2" customWidth="1"/>
    <col min="11" max="16384" width="9.125" style="2" customWidth="1"/>
  </cols>
  <sheetData>
    <row r="1" spans="1:10" ht="15.75" customHeight="1">
      <c r="A1" s="173" t="s">
        <v>112</v>
      </c>
      <c r="B1" s="173"/>
      <c r="C1" s="173"/>
      <c r="D1" s="173"/>
      <c r="E1" s="173"/>
      <c r="F1" s="173"/>
      <c r="G1" s="173"/>
      <c r="H1" s="173"/>
      <c r="I1" s="173"/>
      <c r="J1" s="173"/>
    </row>
    <row r="2" spans="1:7" ht="11.25">
      <c r="A2" s="3"/>
      <c r="B2" s="4"/>
      <c r="C2" s="4"/>
      <c r="D2" s="4"/>
      <c r="E2" s="4"/>
      <c r="F2" s="4"/>
      <c r="G2" s="4"/>
    </row>
    <row r="3" spans="1:10" ht="176.25" customHeight="1">
      <c r="A3" s="170" t="s">
        <v>6</v>
      </c>
      <c r="B3" s="171" t="s">
        <v>74</v>
      </c>
      <c r="C3" s="21" t="s">
        <v>95</v>
      </c>
      <c r="D3" s="26" t="s">
        <v>211</v>
      </c>
      <c r="E3" s="26" t="s">
        <v>210</v>
      </c>
      <c r="F3" s="22" t="s">
        <v>96</v>
      </c>
      <c r="G3" s="5" t="s">
        <v>12</v>
      </c>
      <c r="H3" s="163" t="s">
        <v>1</v>
      </c>
      <c r="I3" s="163" t="s">
        <v>2</v>
      </c>
      <c r="J3" s="6" t="s">
        <v>3</v>
      </c>
    </row>
    <row r="4" spans="1:10" s="10" customFormat="1" ht="42.75" customHeight="1">
      <c r="A4" s="170"/>
      <c r="B4" s="171"/>
      <c r="C4" s="8" t="s">
        <v>10</v>
      </c>
      <c r="D4" s="8" t="s">
        <v>14</v>
      </c>
      <c r="E4" s="8" t="s">
        <v>4</v>
      </c>
      <c r="F4" s="8" t="s">
        <v>15</v>
      </c>
      <c r="G4" s="8" t="s">
        <v>16</v>
      </c>
      <c r="H4" s="164"/>
      <c r="I4" s="164"/>
      <c r="J4" s="9" t="s">
        <v>17</v>
      </c>
    </row>
    <row r="5" spans="1:10" s="32" customFormat="1" ht="15" customHeight="1">
      <c r="A5" s="31">
        <v>1</v>
      </c>
      <c r="B5" s="31">
        <v>2</v>
      </c>
      <c r="C5" s="31">
        <v>3</v>
      </c>
      <c r="D5" s="31">
        <v>4</v>
      </c>
      <c r="E5" s="31">
        <v>5</v>
      </c>
      <c r="F5" s="31">
        <v>6</v>
      </c>
      <c r="G5" s="31">
        <v>7</v>
      </c>
      <c r="H5" s="31">
        <v>8</v>
      </c>
      <c r="I5" s="31">
        <v>9</v>
      </c>
      <c r="J5" s="28">
        <v>10</v>
      </c>
    </row>
    <row r="6" spans="1:10" ht="12.75">
      <c r="A6" s="87">
        <v>1</v>
      </c>
      <c r="B6" s="82" t="s">
        <v>134</v>
      </c>
      <c r="C6" s="90">
        <v>0</v>
      </c>
      <c r="D6" s="23">
        <v>393.7</v>
      </c>
      <c r="E6" s="90"/>
      <c r="F6" s="90">
        <f>D6+E6</f>
        <v>393.7</v>
      </c>
      <c r="G6" s="107">
        <f>C6/F6*100</f>
        <v>0</v>
      </c>
      <c r="H6" s="92">
        <v>1</v>
      </c>
      <c r="I6" s="13">
        <v>0.5</v>
      </c>
      <c r="J6" s="13">
        <f aca="true" t="shared" si="0" ref="J6:J29">H6*I6</f>
        <v>0.5</v>
      </c>
    </row>
    <row r="7" spans="1:10" ht="12.75">
      <c r="A7" s="87">
        <v>2</v>
      </c>
      <c r="B7" s="83" t="s">
        <v>135</v>
      </c>
      <c r="C7" s="90">
        <v>0</v>
      </c>
      <c r="D7" s="23">
        <v>246</v>
      </c>
      <c r="E7" s="90"/>
      <c r="F7" s="90">
        <f aca="true" t="shared" si="1" ref="F7:F24">D7+E7</f>
        <v>246</v>
      </c>
      <c r="G7" s="107">
        <f aca="true" t="shared" si="2" ref="G7:G29">C7/F7*100</f>
        <v>0</v>
      </c>
      <c r="H7" s="92">
        <v>1</v>
      </c>
      <c r="I7" s="13">
        <v>0.5</v>
      </c>
      <c r="J7" s="13">
        <f t="shared" si="0"/>
        <v>0.5</v>
      </c>
    </row>
    <row r="8" spans="1:10" ht="12.75">
      <c r="A8" s="87">
        <v>3</v>
      </c>
      <c r="B8" s="83" t="s">
        <v>136</v>
      </c>
      <c r="C8" s="90">
        <v>0</v>
      </c>
      <c r="D8" s="23">
        <v>300.8</v>
      </c>
      <c r="E8" s="90"/>
      <c r="F8" s="90">
        <f t="shared" si="1"/>
        <v>300.8</v>
      </c>
      <c r="G8" s="107">
        <f t="shared" si="2"/>
        <v>0</v>
      </c>
      <c r="H8" s="92">
        <v>1</v>
      </c>
      <c r="I8" s="13">
        <v>0.5</v>
      </c>
      <c r="J8" s="13">
        <f t="shared" si="0"/>
        <v>0.5</v>
      </c>
    </row>
    <row r="9" spans="1:10" ht="12.75">
      <c r="A9" s="87">
        <v>4</v>
      </c>
      <c r="B9" s="83" t="s">
        <v>137</v>
      </c>
      <c r="C9" s="90">
        <v>0</v>
      </c>
      <c r="D9" s="23">
        <v>453.9</v>
      </c>
      <c r="E9" s="90"/>
      <c r="F9" s="90">
        <f t="shared" si="1"/>
        <v>453.9</v>
      </c>
      <c r="G9" s="107">
        <f t="shared" si="2"/>
        <v>0</v>
      </c>
      <c r="H9" s="92">
        <v>1</v>
      </c>
      <c r="I9" s="13">
        <v>0.5</v>
      </c>
      <c r="J9" s="13">
        <f t="shared" si="0"/>
        <v>0.5</v>
      </c>
    </row>
    <row r="10" spans="1:10" ht="12.75">
      <c r="A10" s="87">
        <v>5</v>
      </c>
      <c r="B10" s="83" t="s">
        <v>138</v>
      </c>
      <c r="C10" s="90">
        <v>0</v>
      </c>
      <c r="D10" s="23">
        <v>439.1</v>
      </c>
      <c r="E10" s="90"/>
      <c r="F10" s="90">
        <f t="shared" si="1"/>
        <v>439.1</v>
      </c>
      <c r="G10" s="107">
        <f t="shared" si="2"/>
        <v>0</v>
      </c>
      <c r="H10" s="92">
        <v>1</v>
      </c>
      <c r="I10" s="13">
        <v>0.5</v>
      </c>
      <c r="J10" s="13">
        <f t="shared" si="0"/>
        <v>0.5</v>
      </c>
    </row>
    <row r="11" spans="1:10" ht="12.75">
      <c r="A11" s="87">
        <v>6</v>
      </c>
      <c r="B11" s="83" t="s">
        <v>139</v>
      </c>
      <c r="C11" s="90">
        <v>0</v>
      </c>
      <c r="D11" s="23">
        <v>194.6</v>
      </c>
      <c r="E11" s="90"/>
      <c r="F11" s="90">
        <f t="shared" si="1"/>
        <v>194.6</v>
      </c>
      <c r="G11" s="107">
        <f t="shared" si="2"/>
        <v>0</v>
      </c>
      <c r="H11" s="92">
        <v>1</v>
      </c>
      <c r="I11" s="13">
        <v>0.5</v>
      </c>
      <c r="J11" s="13">
        <f t="shared" si="0"/>
        <v>0.5</v>
      </c>
    </row>
    <row r="12" spans="1:10" ht="12.75">
      <c r="A12" s="87">
        <v>7</v>
      </c>
      <c r="B12" s="83" t="s">
        <v>140</v>
      </c>
      <c r="C12" s="90">
        <v>0</v>
      </c>
      <c r="D12" s="23">
        <v>154.1</v>
      </c>
      <c r="E12" s="90"/>
      <c r="F12" s="90">
        <f t="shared" si="1"/>
        <v>154.1</v>
      </c>
      <c r="G12" s="107">
        <f t="shared" si="2"/>
        <v>0</v>
      </c>
      <c r="H12" s="92">
        <v>1</v>
      </c>
      <c r="I12" s="13">
        <v>0.5</v>
      </c>
      <c r="J12" s="13">
        <f t="shared" si="0"/>
        <v>0.5</v>
      </c>
    </row>
    <row r="13" spans="1:10" ht="12.75">
      <c r="A13" s="87">
        <v>8</v>
      </c>
      <c r="B13" s="83" t="s">
        <v>141</v>
      </c>
      <c r="C13" s="90">
        <v>0</v>
      </c>
      <c r="D13" s="23">
        <v>13423.2</v>
      </c>
      <c r="E13" s="90"/>
      <c r="F13" s="90">
        <f t="shared" si="1"/>
        <v>13423.2</v>
      </c>
      <c r="G13" s="107">
        <f t="shared" si="2"/>
        <v>0</v>
      </c>
      <c r="H13" s="92">
        <v>1</v>
      </c>
      <c r="I13" s="13">
        <v>0.5</v>
      </c>
      <c r="J13" s="13">
        <f t="shared" si="0"/>
        <v>0.5</v>
      </c>
    </row>
    <row r="14" spans="1:10" ht="12.75">
      <c r="A14" s="87">
        <v>9</v>
      </c>
      <c r="B14" s="83" t="s">
        <v>142</v>
      </c>
      <c r="C14" s="90">
        <v>0</v>
      </c>
      <c r="D14" s="23">
        <v>223.3</v>
      </c>
      <c r="E14" s="90"/>
      <c r="F14" s="90">
        <f t="shared" si="1"/>
        <v>223.3</v>
      </c>
      <c r="G14" s="107">
        <f t="shared" si="2"/>
        <v>0</v>
      </c>
      <c r="H14" s="92">
        <v>1</v>
      </c>
      <c r="I14" s="13">
        <v>0.5</v>
      </c>
      <c r="J14" s="13">
        <f t="shared" si="0"/>
        <v>0.5</v>
      </c>
    </row>
    <row r="15" spans="1:10" ht="12.75">
      <c r="A15" s="87">
        <v>10</v>
      </c>
      <c r="B15" s="83" t="s">
        <v>143</v>
      </c>
      <c r="C15" s="90">
        <v>0</v>
      </c>
      <c r="D15" s="23">
        <v>262.6</v>
      </c>
      <c r="E15" s="90"/>
      <c r="F15" s="90">
        <f t="shared" si="1"/>
        <v>262.6</v>
      </c>
      <c r="G15" s="107">
        <f t="shared" si="2"/>
        <v>0</v>
      </c>
      <c r="H15" s="92">
        <v>1</v>
      </c>
      <c r="I15" s="13">
        <v>0.5</v>
      </c>
      <c r="J15" s="13">
        <f t="shared" si="0"/>
        <v>0.5</v>
      </c>
    </row>
    <row r="16" spans="1:10" ht="12.75">
      <c r="A16" s="87">
        <v>11</v>
      </c>
      <c r="B16" s="83" t="s">
        <v>144</v>
      </c>
      <c r="C16" s="90">
        <v>0</v>
      </c>
      <c r="D16" s="23">
        <v>2938.3</v>
      </c>
      <c r="E16" s="90"/>
      <c r="F16" s="90">
        <f t="shared" si="1"/>
        <v>2938.3</v>
      </c>
      <c r="G16" s="107">
        <f t="shared" si="2"/>
        <v>0</v>
      </c>
      <c r="H16" s="92">
        <v>1</v>
      </c>
      <c r="I16" s="13">
        <v>0.5</v>
      </c>
      <c r="J16" s="13">
        <f t="shared" si="0"/>
        <v>0.5</v>
      </c>
    </row>
    <row r="17" spans="1:10" ht="12.75">
      <c r="A17" s="87">
        <v>12</v>
      </c>
      <c r="B17" s="83" t="s">
        <v>145</v>
      </c>
      <c r="C17" s="90">
        <v>0</v>
      </c>
      <c r="D17" s="23">
        <v>129.4</v>
      </c>
      <c r="E17" s="90"/>
      <c r="F17" s="90">
        <f t="shared" si="1"/>
        <v>129.4</v>
      </c>
      <c r="G17" s="107">
        <f t="shared" si="2"/>
        <v>0</v>
      </c>
      <c r="H17" s="92">
        <v>1</v>
      </c>
      <c r="I17" s="13">
        <v>0.5</v>
      </c>
      <c r="J17" s="13">
        <f t="shared" si="0"/>
        <v>0.5</v>
      </c>
    </row>
    <row r="18" spans="1:10" ht="12.75">
      <c r="A18" s="87">
        <v>13</v>
      </c>
      <c r="B18" s="83" t="s">
        <v>146</v>
      </c>
      <c r="C18" s="90">
        <v>0</v>
      </c>
      <c r="D18" s="23">
        <v>238.8</v>
      </c>
      <c r="E18" s="90"/>
      <c r="F18" s="90">
        <f t="shared" si="1"/>
        <v>238.8</v>
      </c>
      <c r="G18" s="107">
        <f t="shared" si="2"/>
        <v>0</v>
      </c>
      <c r="H18" s="92">
        <v>1</v>
      </c>
      <c r="I18" s="13">
        <v>0.5</v>
      </c>
      <c r="J18" s="13">
        <f t="shared" si="0"/>
        <v>0.5</v>
      </c>
    </row>
    <row r="19" spans="1:10" ht="12.75">
      <c r="A19" s="87">
        <v>14</v>
      </c>
      <c r="B19" s="83" t="s">
        <v>147</v>
      </c>
      <c r="C19" s="90">
        <v>0</v>
      </c>
      <c r="D19" s="23">
        <v>135</v>
      </c>
      <c r="E19" s="90"/>
      <c r="F19" s="90">
        <f t="shared" si="1"/>
        <v>135</v>
      </c>
      <c r="G19" s="107">
        <f t="shared" si="2"/>
        <v>0</v>
      </c>
      <c r="H19" s="92">
        <v>1</v>
      </c>
      <c r="I19" s="13">
        <v>0.5</v>
      </c>
      <c r="J19" s="13">
        <f t="shared" si="0"/>
        <v>0.5</v>
      </c>
    </row>
    <row r="20" spans="1:10" ht="12.75">
      <c r="A20" s="87">
        <v>15</v>
      </c>
      <c r="B20" s="83" t="s">
        <v>148</v>
      </c>
      <c r="C20" s="90">
        <v>0</v>
      </c>
      <c r="D20" s="23">
        <v>323</v>
      </c>
      <c r="E20" s="90"/>
      <c r="F20" s="90">
        <f t="shared" si="1"/>
        <v>323</v>
      </c>
      <c r="G20" s="107">
        <f t="shared" si="2"/>
        <v>0</v>
      </c>
      <c r="H20" s="92">
        <v>1</v>
      </c>
      <c r="I20" s="13">
        <v>0.5</v>
      </c>
      <c r="J20" s="13">
        <f t="shared" si="0"/>
        <v>0.5</v>
      </c>
    </row>
    <row r="21" spans="1:10" ht="12.75">
      <c r="A21" s="87">
        <v>16</v>
      </c>
      <c r="B21" s="83" t="s">
        <v>149</v>
      </c>
      <c r="C21" s="90">
        <v>0</v>
      </c>
      <c r="D21" s="23">
        <v>284</v>
      </c>
      <c r="E21" s="90"/>
      <c r="F21" s="90">
        <f t="shared" si="1"/>
        <v>284</v>
      </c>
      <c r="G21" s="107">
        <f t="shared" si="2"/>
        <v>0</v>
      </c>
      <c r="H21" s="92">
        <v>1</v>
      </c>
      <c r="I21" s="13">
        <v>0.5</v>
      </c>
      <c r="J21" s="13">
        <f t="shared" si="0"/>
        <v>0.5</v>
      </c>
    </row>
    <row r="22" spans="1:10" ht="12.75">
      <c r="A22" s="87">
        <v>17</v>
      </c>
      <c r="B22" s="83" t="s">
        <v>150</v>
      </c>
      <c r="C22" s="90">
        <v>0</v>
      </c>
      <c r="D22" s="23">
        <v>265.9</v>
      </c>
      <c r="E22" s="90"/>
      <c r="F22" s="90">
        <f t="shared" si="1"/>
        <v>265.9</v>
      </c>
      <c r="G22" s="107">
        <f t="shared" si="2"/>
        <v>0</v>
      </c>
      <c r="H22" s="92">
        <v>1</v>
      </c>
      <c r="I22" s="13">
        <v>0.5</v>
      </c>
      <c r="J22" s="13">
        <f t="shared" si="0"/>
        <v>0.5</v>
      </c>
    </row>
    <row r="23" spans="1:10" ht="12.75">
      <c r="A23" s="87">
        <v>18</v>
      </c>
      <c r="B23" s="83" t="s">
        <v>151</v>
      </c>
      <c r="C23" s="90">
        <v>0</v>
      </c>
      <c r="D23" s="23">
        <v>183.8</v>
      </c>
      <c r="E23" s="90"/>
      <c r="F23" s="90">
        <f t="shared" si="1"/>
        <v>183.8</v>
      </c>
      <c r="G23" s="107">
        <f t="shared" si="2"/>
        <v>0</v>
      </c>
      <c r="H23" s="92">
        <v>1</v>
      </c>
      <c r="I23" s="13">
        <v>0.5</v>
      </c>
      <c r="J23" s="13">
        <f t="shared" si="0"/>
        <v>0.5</v>
      </c>
    </row>
    <row r="24" spans="1:10" ht="12.75">
      <c r="A24" s="87">
        <v>19</v>
      </c>
      <c r="B24" s="83" t="s">
        <v>152</v>
      </c>
      <c r="C24" s="90">
        <v>0</v>
      </c>
      <c r="D24" s="23">
        <v>673.6</v>
      </c>
      <c r="E24" s="90"/>
      <c r="F24" s="90">
        <f t="shared" si="1"/>
        <v>673.6</v>
      </c>
      <c r="G24" s="107">
        <f t="shared" si="2"/>
        <v>0</v>
      </c>
      <c r="H24" s="92">
        <v>1</v>
      </c>
      <c r="I24" s="13">
        <v>0.5</v>
      </c>
      <c r="J24" s="13">
        <f t="shared" si="0"/>
        <v>0.5</v>
      </c>
    </row>
    <row r="25" spans="1:10" ht="11.25">
      <c r="A25" s="87">
        <v>20</v>
      </c>
      <c r="B25" s="23"/>
      <c r="C25" s="90"/>
      <c r="D25" s="23"/>
      <c r="E25" s="90"/>
      <c r="F25" s="90"/>
      <c r="G25" s="107" t="e">
        <f t="shared" si="2"/>
        <v>#DIV/0!</v>
      </c>
      <c r="H25" s="92"/>
      <c r="I25" s="13">
        <v>0.5</v>
      </c>
      <c r="J25" s="13">
        <f t="shared" si="0"/>
        <v>0</v>
      </c>
    </row>
    <row r="26" spans="1:10" ht="11.25">
      <c r="A26" s="87">
        <v>21</v>
      </c>
      <c r="B26" s="23"/>
      <c r="C26" s="90"/>
      <c r="D26" s="90"/>
      <c r="E26" s="90"/>
      <c r="F26" s="90">
        <f>D26+E26</f>
        <v>0</v>
      </c>
      <c r="G26" s="107" t="e">
        <f t="shared" si="2"/>
        <v>#DIV/0!</v>
      </c>
      <c r="H26" s="92"/>
      <c r="I26" s="13">
        <v>0.5</v>
      </c>
      <c r="J26" s="13">
        <f t="shared" si="0"/>
        <v>0</v>
      </c>
    </row>
    <row r="27" spans="1:10" s="30" customFormat="1" ht="11.25">
      <c r="A27" s="108">
        <v>22</v>
      </c>
      <c r="B27" s="109"/>
      <c r="C27" s="90"/>
      <c r="D27" s="93"/>
      <c r="E27" s="93"/>
      <c r="F27" s="90">
        <f>D27+E27</f>
        <v>0</v>
      </c>
      <c r="G27" s="110" t="e">
        <f t="shared" si="2"/>
        <v>#DIV/0!</v>
      </c>
      <c r="H27" s="92"/>
      <c r="I27" s="111">
        <v>0.5</v>
      </c>
      <c r="J27" s="111">
        <f t="shared" si="0"/>
        <v>0</v>
      </c>
    </row>
    <row r="28" spans="1:10" ht="11.25">
      <c r="A28" s="87">
        <v>23</v>
      </c>
      <c r="B28" s="23"/>
      <c r="C28" s="90"/>
      <c r="D28" s="93"/>
      <c r="E28" s="93"/>
      <c r="F28" s="90">
        <f>D28+E28</f>
        <v>0</v>
      </c>
      <c r="G28" s="107" t="e">
        <f t="shared" si="2"/>
        <v>#DIV/0!</v>
      </c>
      <c r="H28" s="92"/>
      <c r="I28" s="13">
        <v>0.5</v>
      </c>
      <c r="J28" s="13">
        <f t="shared" si="0"/>
        <v>0</v>
      </c>
    </row>
    <row r="29" spans="1:10" ht="11.25">
      <c r="A29" s="87">
        <v>24</v>
      </c>
      <c r="B29" s="23"/>
      <c r="C29" s="90"/>
      <c r="D29" s="93"/>
      <c r="E29" s="93"/>
      <c r="F29" s="90">
        <f>D29+E29</f>
        <v>0</v>
      </c>
      <c r="G29" s="107" t="e">
        <f t="shared" si="2"/>
        <v>#DIV/0!</v>
      </c>
      <c r="H29" s="92"/>
      <c r="I29" s="13">
        <v>0.5</v>
      </c>
      <c r="J29" s="13">
        <f t="shared" si="0"/>
        <v>0</v>
      </c>
    </row>
    <row r="30" spans="1:10" ht="11.25">
      <c r="A30" s="169" t="s">
        <v>24</v>
      </c>
      <c r="B30" s="169"/>
      <c r="C30" s="12">
        <f>SUM(C6:C29)</f>
        <v>0</v>
      </c>
      <c r="D30" s="12">
        <f>SUM(D6:D29)</f>
        <v>21263.100000000002</v>
      </c>
      <c r="E30" s="12">
        <f>SUM(E6:E29)</f>
        <v>0</v>
      </c>
      <c r="F30" s="12">
        <f>SUM(F6:F29)</f>
        <v>21263.100000000002</v>
      </c>
      <c r="G30" s="34" t="s">
        <v>5</v>
      </c>
      <c r="H30" s="35" t="s">
        <v>5</v>
      </c>
      <c r="I30" s="13">
        <v>0.5</v>
      </c>
      <c r="J30" s="36" t="s">
        <v>5</v>
      </c>
    </row>
    <row r="31" spans="1:8" s="18" customFormat="1" ht="11.25">
      <c r="A31" s="14"/>
      <c r="B31" s="15"/>
      <c r="C31" s="15"/>
      <c r="D31" s="16"/>
      <c r="E31" s="16"/>
      <c r="F31" s="16"/>
      <c r="G31" s="15"/>
      <c r="H31" s="17"/>
    </row>
    <row r="32" spans="1:8" s="18" customFormat="1" ht="11.25">
      <c r="A32" s="14"/>
      <c r="B32" s="15"/>
      <c r="C32" s="15"/>
      <c r="D32" s="16"/>
      <c r="E32" s="16"/>
      <c r="F32" s="16"/>
      <c r="G32" s="15"/>
      <c r="H32" s="17"/>
    </row>
    <row r="33" spans="1:8" s="18" customFormat="1" ht="11.25">
      <c r="A33" s="14"/>
      <c r="B33" s="15"/>
      <c r="C33" s="15"/>
      <c r="D33" s="16"/>
      <c r="E33" s="16"/>
      <c r="F33" s="16"/>
      <c r="G33" s="15"/>
      <c r="H33" s="17"/>
    </row>
    <row r="34" spans="1:8" s="18" customFormat="1" ht="11.25">
      <c r="A34" s="14"/>
      <c r="B34" s="15"/>
      <c r="C34" s="15"/>
      <c r="D34" s="16"/>
      <c r="E34" s="16"/>
      <c r="F34" s="16"/>
      <c r="G34" s="19"/>
      <c r="H34" s="17"/>
    </row>
    <row r="35" spans="1:8" s="18" customFormat="1" ht="11.25">
      <c r="A35" s="14"/>
      <c r="B35" s="15"/>
      <c r="C35" s="15"/>
      <c r="D35" s="16"/>
      <c r="E35" s="16"/>
      <c r="F35" s="16"/>
      <c r="G35" s="15"/>
      <c r="H35" s="17"/>
    </row>
    <row r="36" spans="1:8" s="18" customFormat="1" ht="11.25">
      <c r="A36" s="14"/>
      <c r="B36" s="15"/>
      <c r="C36" s="15"/>
      <c r="D36" s="16"/>
      <c r="E36" s="16"/>
      <c r="F36" s="16"/>
      <c r="G36" s="15"/>
      <c r="H36" s="17"/>
    </row>
    <row r="37" spans="1:8" s="18" customFormat="1" ht="11.25">
      <c r="A37" s="14"/>
      <c r="B37" s="15"/>
      <c r="C37" s="15"/>
      <c r="D37" s="16"/>
      <c r="E37" s="16"/>
      <c r="F37" s="16"/>
      <c r="G37" s="15"/>
      <c r="H37" s="17"/>
    </row>
    <row r="38" spans="1:8" s="18" customFormat="1" ht="11.25">
      <c r="A38" s="17"/>
      <c r="D38" s="16"/>
      <c r="E38" s="16"/>
      <c r="F38" s="16"/>
      <c r="H38" s="17"/>
    </row>
    <row r="39" spans="1:8" s="18" customFormat="1" ht="11.25">
      <c r="A39" s="17"/>
      <c r="D39" s="16"/>
      <c r="E39" s="16"/>
      <c r="F39" s="16"/>
      <c r="H39" s="17"/>
    </row>
    <row r="40" spans="1:8" s="18" customFormat="1" ht="11.25">
      <c r="A40" s="17"/>
      <c r="D40" s="16"/>
      <c r="E40" s="16"/>
      <c r="F40" s="16"/>
      <c r="H40" s="17"/>
    </row>
    <row r="41" spans="1:8" s="18" customFormat="1" ht="11.25">
      <c r="A41" s="17"/>
      <c r="H41" s="17"/>
    </row>
    <row r="42" spans="1:8" s="18" customFormat="1" ht="11.25">
      <c r="A42" s="17"/>
      <c r="H42" s="17"/>
    </row>
  </sheetData>
  <mergeCells count="6">
    <mergeCell ref="A30:B30"/>
    <mergeCell ref="A3:A4"/>
    <mergeCell ref="B3:B4"/>
    <mergeCell ref="A1:J1"/>
    <mergeCell ref="H3:H4"/>
    <mergeCell ref="I3:I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7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T43"/>
  <sheetViews>
    <sheetView zoomScaleSheetLayoutView="100" workbookViewId="0" topLeftCell="N1">
      <pane xSplit="14670" topLeftCell="V14" activePane="topLeft" state="split"/>
      <selection pane="topLeft" activeCell="R26" sqref="R26"/>
      <selection pane="topRight" activeCell="V1" sqref="V1"/>
    </sheetView>
  </sheetViews>
  <sheetFormatPr defaultColWidth="9.00390625" defaultRowHeight="12.75"/>
  <cols>
    <col min="1" max="1" width="5.875" style="1" customWidth="1"/>
    <col min="2" max="2" width="23.125" style="2" customWidth="1"/>
    <col min="3" max="4" width="21.625" style="2" customWidth="1"/>
    <col min="5" max="6" width="16.875" style="2" customWidth="1"/>
    <col min="7" max="7" width="20.75390625" style="2" customWidth="1"/>
    <col min="8" max="8" width="19.375" style="38" customWidth="1"/>
    <col min="9" max="9" width="16.875" style="2" customWidth="1"/>
    <col min="10" max="11" width="19.375" style="2" customWidth="1"/>
    <col min="12" max="12" width="24.25390625" style="2" customWidth="1"/>
    <col min="13" max="13" width="19.625" style="2" customWidth="1"/>
    <col min="14" max="15" width="18.375" style="2" customWidth="1"/>
    <col min="16" max="16" width="23.25390625" style="2" customWidth="1"/>
    <col min="17" max="17" width="17.25390625" style="2" customWidth="1"/>
    <col min="18" max="18" width="17.25390625" style="1" customWidth="1"/>
    <col min="19" max="19" width="16.25390625" style="2" customWidth="1"/>
    <col min="20" max="20" width="14.625" style="2" customWidth="1"/>
    <col min="21" max="21" width="9.125" style="2" customWidth="1"/>
    <col min="22" max="22" width="17.375" style="2" customWidth="1"/>
    <col min="23" max="16384" width="9.125" style="2" customWidth="1"/>
  </cols>
  <sheetData>
    <row r="2" spans="3:17" ht="48.75" customHeight="1">
      <c r="C2" s="174" t="s">
        <v>113</v>
      </c>
      <c r="D2" s="174"/>
      <c r="E2" s="174"/>
      <c r="F2" s="174"/>
      <c r="G2" s="174"/>
      <c r="H2" s="174"/>
      <c r="I2" s="174"/>
      <c r="J2" s="174"/>
      <c r="K2" s="174"/>
      <c r="L2" s="4"/>
      <c r="M2" s="4"/>
      <c r="N2" s="4"/>
      <c r="O2" s="4"/>
      <c r="P2" s="4"/>
      <c r="Q2" s="4"/>
    </row>
    <row r="3" spans="1:17" ht="13.5" customHeight="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"/>
      <c r="M3" s="4"/>
      <c r="N3" s="4"/>
      <c r="O3" s="4"/>
      <c r="P3" s="4"/>
      <c r="Q3" s="4"/>
    </row>
    <row r="4" spans="1:20" ht="135" customHeight="1">
      <c r="A4" s="170" t="s">
        <v>6</v>
      </c>
      <c r="B4" s="171" t="s">
        <v>74</v>
      </c>
      <c r="C4" s="5" t="s">
        <v>195</v>
      </c>
      <c r="D4" s="5" t="s">
        <v>206</v>
      </c>
      <c r="E4" s="26" t="s">
        <v>19</v>
      </c>
      <c r="F4" s="26" t="s">
        <v>201</v>
      </c>
      <c r="G4" s="26" t="s">
        <v>214</v>
      </c>
      <c r="H4" s="39" t="s">
        <v>106</v>
      </c>
      <c r="I4" s="26" t="s">
        <v>220</v>
      </c>
      <c r="J4" s="26" t="s">
        <v>207</v>
      </c>
      <c r="K4" s="5" t="s">
        <v>221</v>
      </c>
      <c r="L4" s="6" t="s">
        <v>107</v>
      </c>
      <c r="M4" s="26" t="s">
        <v>205</v>
      </c>
      <c r="N4" s="26" t="s">
        <v>222</v>
      </c>
      <c r="O4" s="26" t="s">
        <v>223</v>
      </c>
      <c r="P4" s="22" t="s">
        <v>114</v>
      </c>
      <c r="Q4" s="5" t="s">
        <v>32</v>
      </c>
      <c r="R4" s="163" t="s">
        <v>1</v>
      </c>
      <c r="S4" s="163" t="s">
        <v>7</v>
      </c>
      <c r="T4" s="6" t="s">
        <v>3</v>
      </c>
    </row>
    <row r="5" spans="1:20" s="10" customFormat="1" ht="45.75" customHeight="1">
      <c r="A5" s="170"/>
      <c r="B5" s="171"/>
      <c r="C5" s="5" t="s">
        <v>18</v>
      </c>
      <c r="D5" s="5" t="s">
        <v>18</v>
      </c>
      <c r="E5" s="8" t="s">
        <v>20</v>
      </c>
      <c r="F5" s="8" t="s">
        <v>14</v>
      </c>
      <c r="G5" s="8" t="s">
        <v>116</v>
      </c>
      <c r="H5" s="40" t="s">
        <v>27</v>
      </c>
      <c r="I5" s="8" t="s">
        <v>14</v>
      </c>
      <c r="J5" s="8" t="s">
        <v>115</v>
      </c>
      <c r="K5" s="8" t="s">
        <v>29</v>
      </c>
      <c r="L5" s="8" t="s">
        <v>30</v>
      </c>
      <c r="M5" s="8" t="s">
        <v>14</v>
      </c>
      <c r="N5" s="8" t="s">
        <v>14</v>
      </c>
      <c r="O5" s="8" t="s">
        <v>14</v>
      </c>
      <c r="P5" s="8" t="s">
        <v>31</v>
      </c>
      <c r="Q5" s="8" t="s">
        <v>33</v>
      </c>
      <c r="R5" s="164"/>
      <c r="S5" s="164"/>
      <c r="T5" s="9" t="s">
        <v>22</v>
      </c>
    </row>
    <row r="6" spans="1:20" s="10" customFormat="1" ht="13.5" customHeight="1">
      <c r="A6" s="31">
        <v>1</v>
      </c>
      <c r="B6" s="31">
        <v>2</v>
      </c>
      <c r="C6" s="31">
        <v>3</v>
      </c>
      <c r="D6" s="31">
        <v>4</v>
      </c>
      <c r="E6" s="8">
        <v>5</v>
      </c>
      <c r="F6" s="8">
        <v>6</v>
      </c>
      <c r="G6" s="8">
        <v>7</v>
      </c>
      <c r="H6" s="40" t="s">
        <v>28</v>
      </c>
      <c r="I6" s="8">
        <v>9</v>
      </c>
      <c r="J6" s="8">
        <v>10</v>
      </c>
      <c r="K6" s="8">
        <v>11</v>
      </c>
      <c r="L6" s="8">
        <v>12</v>
      </c>
      <c r="M6" s="31">
        <v>13</v>
      </c>
      <c r="N6" s="31">
        <v>14</v>
      </c>
      <c r="O6" s="31">
        <v>15</v>
      </c>
      <c r="P6" s="31">
        <v>16</v>
      </c>
      <c r="Q6" s="8">
        <v>17</v>
      </c>
      <c r="R6" s="8">
        <v>15</v>
      </c>
      <c r="S6" s="8">
        <v>16</v>
      </c>
      <c r="T6" s="9">
        <v>17</v>
      </c>
    </row>
    <row r="7" spans="1:20" ht="12.75">
      <c r="A7" s="87">
        <v>1</v>
      </c>
      <c r="B7" s="82" t="s">
        <v>134</v>
      </c>
      <c r="C7" s="23">
        <v>0</v>
      </c>
      <c r="D7" s="23">
        <v>0</v>
      </c>
      <c r="E7" s="90">
        <f>D7-C7</f>
        <v>0</v>
      </c>
      <c r="F7" s="90">
        <v>5269.3</v>
      </c>
      <c r="G7" s="155">
        <v>2308.8</v>
      </c>
      <c r="H7" s="141">
        <f>F7-G7</f>
        <v>2960.5</v>
      </c>
      <c r="I7" s="157">
        <v>1780.9</v>
      </c>
      <c r="J7" s="23">
        <v>1772.1</v>
      </c>
      <c r="K7" s="158">
        <f aca="true" t="shared" si="0" ref="K7:K30">I7-J7</f>
        <v>8.800000000000182</v>
      </c>
      <c r="L7" s="90">
        <f>H7-K7</f>
        <v>2951.7</v>
      </c>
      <c r="M7" s="90">
        <v>5186.1</v>
      </c>
      <c r="N7" s="155">
        <v>1876.2</v>
      </c>
      <c r="O7" s="90">
        <v>432.7</v>
      </c>
      <c r="P7" s="90">
        <f>M7-N7-O7</f>
        <v>2877.2000000000007</v>
      </c>
      <c r="Q7" s="91">
        <f>L7/P7*100</f>
        <v>102.58932295287082</v>
      </c>
      <c r="R7" s="92">
        <v>0</v>
      </c>
      <c r="S7" s="13">
        <v>0.75</v>
      </c>
      <c r="T7" s="13">
        <f aca="true" t="shared" si="1" ref="T7:T30">R7*S7</f>
        <v>0</v>
      </c>
    </row>
    <row r="8" spans="1:20" ht="12.75">
      <c r="A8" s="87">
        <v>2</v>
      </c>
      <c r="B8" s="83" t="s">
        <v>135</v>
      </c>
      <c r="C8" s="23">
        <v>0</v>
      </c>
      <c r="D8" s="23">
        <v>0</v>
      </c>
      <c r="E8" s="90">
        <f aca="true" t="shared" si="2" ref="E8:E30">D8-C8</f>
        <v>0</v>
      </c>
      <c r="F8" s="90">
        <v>5756.3</v>
      </c>
      <c r="G8" s="155">
        <v>3265.1</v>
      </c>
      <c r="H8" s="141">
        <f aca="true" t="shared" si="3" ref="H8:H30">F8-G8</f>
        <v>2491.2000000000003</v>
      </c>
      <c r="I8" s="152">
        <v>2556.1</v>
      </c>
      <c r="J8" s="23">
        <v>2469.3</v>
      </c>
      <c r="K8" s="152">
        <f t="shared" si="0"/>
        <v>86.79999999999973</v>
      </c>
      <c r="L8" s="90">
        <f>H8-K8</f>
        <v>2404.4000000000005</v>
      </c>
      <c r="M8" s="90">
        <v>5343.4</v>
      </c>
      <c r="N8" s="155">
        <v>2513</v>
      </c>
      <c r="O8" s="90">
        <v>752.2</v>
      </c>
      <c r="P8" s="90">
        <f aca="true" t="shared" si="4" ref="P8:P30">M8-N8-O8</f>
        <v>2078.2</v>
      </c>
      <c r="Q8" s="91">
        <f aca="true" t="shared" si="5" ref="Q8:Q30">L8/P8*100</f>
        <v>115.69627562313545</v>
      </c>
      <c r="R8" s="92">
        <v>0</v>
      </c>
      <c r="S8" s="13">
        <v>0.75</v>
      </c>
      <c r="T8" s="13">
        <f t="shared" si="1"/>
        <v>0</v>
      </c>
    </row>
    <row r="9" spans="1:20" ht="12.75">
      <c r="A9" s="87">
        <v>3</v>
      </c>
      <c r="B9" s="83" t="s">
        <v>136</v>
      </c>
      <c r="C9" s="23">
        <v>0</v>
      </c>
      <c r="D9" s="23">
        <v>0</v>
      </c>
      <c r="E9" s="90">
        <f t="shared" si="2"/>
        <v>0</v>
      </c>
      <c r="F9" s="90">
        <v>3317.5</v>
      </c>
      <c r="G9" s="155">
        <v>621.8</v>
      </c>
      <c r="H9" s="141">
        <f t="shared" si="3"/>
        <v>2695.7</v>
      </c>
      <c r="I9" s="157">
        <v>163.1</v>
      </c>
      <c r="J9" s="23">
        <v>20</v>
      </c>
      <c r="K9" s="152">
        <f t="shared" si="0"/>
        <v>143.1</v>
      </c>
      <c r="L9" s="90">
        <f aca="true" t="shared" si="6" ref="L9:L25">H9-K9</f>
        <v>2552.6</v>
      </c>
      <c r="M9" s="90">
        <v>3068.6</v>
      </c>
      <c r="N9" s="156">
        <v>113.7</v>
      </c>
      <c r="O9" s="90">
        <v>508.1</v>
      </c>
      <c r="P9" s="90">
        <f t="shared" si="4"/>
        <v>2446.8</v>
      </c>
      <c r="Q9" s="91">
        <f t="shared" si="5"/>
        <v>104.3240150400523</v>
      </c>
      <c r="R9" s="92">
        <v>0</v>
      </c>
      <c r="S9" s="13">
        <v>0.75</v>
      </c>
      <c r="T9" s="13">
        <f t="shared" si="1"/>
        <v>0</v>
      </c>
    </row>
    <row r="10" spans="1:20" ht="12.75">
      <c r="A10" s="87">
        <v>4</v>
      </c>
      <c r="B10" s="83" t="s">
        <v>137</v>
      </c>
      <c r="C10" s="23">
        <v>0</v>
      </c>
      <c r="D10" s="23">
        <v>0</v>
      </c>
      <c r="E10" s="90">
        <f t="shared" si="2"/>
        <v>0</v>
      </c>
      <c r="F10" s="90">
        <v>2503.8</v>
      </c>
      <c r="G10" s="155">
        <v>539</v>
      </c>
      <c r="H10" s="141">
        <f t="shared" si="3"/>
        <v>1964.8000000000002</v>
      </c>
      <c r="I10" s="157">
        <v>15.4</v>
      </c>
      <c r="J10" s="23">
        <v>4.6</v>
      </c>
      <c r="K10" s="152">
        <f t="shared" si="0"/>
        <v>10.8</v>
      </c>
      <c r="L10" s="90">
        <f t="shared" si="6"/>
        <v>1954.0000000000002</v>
      </c>
      <c r="M10" s="90">
        <v>2384.1</v>
      </c>
      <c r="N10" s="155">
        <v>45.5</v>
      </c>
      <c r="O10" s="90">
        <v>493.5</v>
      </c>
      <c r="P10" s="90">
        <f t="shared" si="4"/>
        <v>1845.1</v>
      </c>
      <c r="Q10" s="91">
        <f t="shared" si="5"/>
        <v>105.90211912633463</v>
      </c>
      <c r="R10" s="92">
        <v>0</v>
      </c>
      <c r="S10" s="13">
        <v>0.75</v>
      </c>
      <c r="T10" s="13">
        <f t="shared" si="1"/>
        <v>0</v>
      </c>
    </row>
    <row r="11" spans="1:20" ht="12.75">
      <c r="A11" s="87">
        <v>5</v>
      </c>
      <c r="B11" s="83" t="s">
        <v>138</v>
      </c>
      <c r="C11" s="23">
        <v>0</v>
      </c>
      <c r="D11" s="23">
        <v>0</v>
      </c>
      <c r="E11" s="90">
        <f t="shared" si="2"/>
        <v>0</v>
      </c>
      <c r="F11" s="90">
        <v>2223.9</v>
      </c>
      <c r="G11" s="155">
        <v>191</v>
      </c>
      <c r="H11" s="141">
        <f t="shared" si="3"/>
        <v>2032.9</v>
      </c>
      <c r="I11" s="157">
        <v>96.1</v>
      </c>
      <c r="J11" s="23">
        <v>2</v>
      </c>
      <c r="K11" s="152">
        <f>I11-J11</f>
        <v>94.1</v>
      </c>
      <c r="L11" s="90">
        <f t="shared" si="6"/>
        <v>1938.8000000000002</v>
      </c>
      <c r="M11" s="90">
        <v>2179.3</v>
      </c>
      <c r="N11" s="156">
        <v>45.5</v>
      </c>
      <c r="O11" s="90">
        <v>145.4</v>
      </c>
      <c r="P11" s="90">
        <f t="shared" si="4"/>
        <v>1988.4</v>
      </c>
      <c r="Q11" s="91">
        <f t="shared" si="5"/>
        <v>97.50553208609938</v>
      </c>
      <c r="R11" s="92">
        <v>1</v>
      </c>
      <c r="S11" s="13">
        <v>0.75</v>
      </c>
      <c r="T11" s="13">
        <f t="shared" si="1"/>
        <v>0.75</v>
      </c>
    </row>
    <row r="12" spans="1:20" ht="12.75">
      <c r="A12" s="87">
        <v>6</v>
      </c>
      <c r="B12" s="83" t="s">
        <v>139</v>
      </c>
      <c r="C12" s="23">
        <v>0</v>
      </c>
      <c r="D12" s="23">
        <v>0</v>
      </c>
      <c r="E12" s="90">
        <f t="shared" si="2"/>
        <v>0</v>
      </c>
      <c r="F12" s="90">
        <v>2882.4</v>
      </c>
      <c r="G12" s="155">
        <v>446.6</v>
      </c>
      <c r="H12" s="141">
        <f t="shared" si="3"/>
        <v>2435.8</v>
      </c>
      <c r="I12" s="157">
        <v>107</v>
      </c>
      <c r="J12" s="23">
        <v>2</v>
      </c>
      <c r="K12" s="152">
        <f t="shared" si="0"/>
        <v>105</v>
      </c>
      <c r="L12" s="90">
        <f t="shared" si="6"/>
        <v>2330.8</v>
      </c>
      <c r="M12" s="90">
        <v>2542.2</v>
      </c>
      <c r="N12" s="155">
        <v>45.5</v>
      </c>
      <c r="O12" s="90">
        <v>401.1</v>
      </c>
      <c r="P12" s="90">
        <f t="shared" si="4"/>
        <v>2095.6</v>
      </c>
      <c r="Q12" s="91">
        <f t="shared" si="5"/>
        <v>111.22351593815615</v>
      </c>
      <c r="R12" s="92">
        <v>0</v>
      </c>
      <c r="S12" s="13">
        <v>0.75</v>
      </c>
      <c r="T12" s="13">
        <f t="shared" si="1"/>
        <v>0</v>
      </c>
    </row>
    <row r="13" spans="1:20" ht="12.75">
      <c r="A13" s="87">
        <v>7</v>
      </c>
      <c r="B13" s="83" t="s">
        <v>140</v>
      </c>
      <c r="C13" s="23">
        <v>0</v>
      </c>
      <c r="D13" s="23">
        <v>0</v>
      </c>
      <c r="E13" s="90">
        <f t="shared" si="2"/>
        <v>0</v>
      </c>
      <c r="F13" s="90">
        <v>2399.1</v>
      </c>
      <c r="G13" s="155">
        <v>214.5</v>
      </c>
      <c r="H13" s="141">
        <f t="shared" si="3"/>
        <v>2184.6</v>
      </c>
      <c r="I13" s="152">
        <v>58.8</v>
      </c>
      <c r="J13" s="23">
        <v>2</v>
      </c>
      <c r="K13" s="152">
        <f t="shared" si="0"/>
        <v>56.8</v>
      </c>
      <c r="L13" s="90">
        <f t="shared" si="6"/>
        <v>2127.7999999999997</v>
      </c>
      <c r="M13" s="90">
        <v>2242.2</v>
      </c>
      <c r="N13" s="156">
        <v>45.5</v>
      </c>
      <c r="O13" s="90">
        <v>168.9</v>
      </c>
      <c r="P13" s="90">
        <f t="shared" si="4"/>
        <v>2027.7999999999997</v>
      </c>
      <c r="Q13" s="91">
        <f t="shared" si="5"/>
        <v>104.93145280599666</v>
      </c>
      <c r="R13" s="92">
        <v>0</v>
      </c>
      <c r="S13" s="13">
        <v>0.75</v>
      </c>
      <c r="T13" s="13">
        <f t="shared" si="1"/>
        <v>0</v>
      </c>
    </row>
    <row r="14" spans="1:20" ht="12.75">
      <c r="A14" s="87">
        <v>8</v>
      </c>
      <c r="B14" s="83" t="s">
        <v>141</v>
      </c>
      <c r="C14" s="23">
        <v>0</v>
      </c>
      <c r="D14" s="23">
        <v>0</v>
      </c>
      <c r="E14" s="90">
        <f t="shared" si="2"/>
        <v>0</v>
      </c>
      <c r="F14" s="90">
        <v>35014.9</v>
      </c>
      <c r="G14" s="155">
        <v>15784</v>
      </c>
      <c r="H14" s="141">
        <f t="shared" si="3"/>
        <v>19230.9</v>
      </c>
      <c r="I14" s="157">
        <v>17348.4</v>
      </c>
      <c r="J14" s="23">
        <v>12239.4</v>
      </c>
      <c r="K14" s="152">
        <f t="shared" si="0"/>
        <v>5109.000000000002</v>
      </c>
      <c r="L14" s="90">
        <f t="shared" si="6"/>
        <v>14121.9</v>
      </c>
      <c r="M14" s="90">
        <v>29788.9</v>
      </c>
      <c r="N14" s="157">
        <v>1086</v>
      </c>
      <c r="O14" s="90">
        <v>14698</v>
      </c>
      <c r="P14" s="90">
        <f t="shared" si="4"/>
        <v>14004.900000000001</v>
      </c>
      <c r="Q14" s="91">
        <f t="shared" si="5"/>
        <v>100.83542188805346</v>
      </c>
      <c r="R14" s="92">
        <v>0</v>
      </c>
      <c r="S14" s="13">
        <v>0.75</v>
      </c>
      <c r="T14" s="13">
        <f t="shared" si="1"/>
        <v>0</v>
      </c>
    </row>
    <row r="15" spans="1:20" ht="12.75">
      <c r="A15" s="87">
        <v>9</v>
      </c>
      <c r="B15" s="83" t="s">
        <v>142</v>
      </c>
      <c r="C15" s="23">
        <v>0</v>
      </c>
      <c r="D15" s="23">
        <v>0</v>
      </c>
      <c r="E15" s="90">
        <f t="shared" si="2"/>
        <v>0</v>
      </c>
      <c r="F15" s="90">
        <v>5677.9</v>
      </c>
      <c r="G15" s="155">
        <v>1599.2</v>
      </c>
      <c r="H15" s="141">
        <f t="shared" si="3"/>
        <v>4078.7</v>
      </c>
      <c r="I15" s="152">
        <v>17.8</v>
      </c>
      <c r="J15" s="23">
        <v>5</v>
      </c>
      <c r="K15" s="152">
        <f t="shared" si="0"/>
        <v>12.8</v>
      </c>
      <c r="L15" s="90">
        <f t="shared" si="6"/>
        <v>4065.8999999999996</v>
      </c>
      <c r="M15" s="90">
        <v>5364.4</v>
      </c>
      <c r="N15" s="155">
        <v>109.7</v>
      </c>
      <c r="O15" s="90">
        <v>1489.5</v>
      </c>
      <c r="P15" s="90">
        <f t="shared" si="4"/>
        <v>3765.2</v>
      </c>
      <c r="Q15" s="91">
        <f t="shared" si="5"/>
        <v>107.98629554870922</v>
      </c>
      <c r="R15" s="92">
        <v>0</v>
      </c>
      <c r="S15" s="13">
        <v>0.75</v>
      </c>
      <c r="T15" s="13">
        <f t="shared" si="1"/>
        <v>0</v>
      </c>
    </row>
    <row r="16" spans="1:20" ht="12.75">
      <c r="A16" s="87">
        <v>10</v>
      </c>
      <c r="B16" s="83" t="s">
        <v>143</v>
      </c>
      <c r="C16" s="23">
        <v>0</v>
      </c>
      <c r="D16" s="23">
        <v>0</v>
      </c>
      <c r="E16" s="90">
        <f t="shared" si="2"/>
        <v>0</v>
      </c>
      <c r="F16" s="90">
        <v>3844.6</v>
      </c>
      <c r="G16" s="155">
        <v>1422.3</v>
      </c>
      <c r="H16" s="141">
        <f t="shared" si="3"/>
        <v>2422.3</v>
      </c>
      <c r="I16" s="152">
        <v>85.5</v>
      </c>
      <c r="J16" s="23">
        <v>10</v>
      </c>
      <c r="K16" s="152">
        <f t="shared" si="0"/>
        <v>75.5</v>
      </c>
      <c r="L16" s="90">
        <f t="shared" si="6"/>
        <v>2346.8</v>
      </c>
      <c r="M16" s="90">
        <v>3830.6</v>
      </c>
      <c r="N16" s="156">
        <v>113.7</v>
      </c>
      <c r="O16" s="90">
        <v>1308.7</v>
      </c>
      <c r="P16" s="90">
        <f t="shared" si="4"/>
        <v>2408.2</v>
      </c>
      <c r="Q16" s="91">
        <f t="shared" si="5"/>
        <v>97.45037787559174</v>
      </c>
      <c r="R16" s="92">
        <v>1</v>
      </c>
      <c r="S16" s="13">
        <v>0.75</v>
      </c>
      <c r="T16" s="13">
        <f t="shared" si="1"/>
        <v>0.75</v>
      </c>
    </row>
    <row r="17" spans="1:20" ht="12.75">
      <c r="A17" s="87">
        <v>11</v>
      </c>
      <c r="B17" s="83" t="s">
        <v>144</v>
      </c>
      <c r="C17" s="23">
        <v>0</v>
      </c>
      <c r="D17" s="23">
        <v>0</v>
      </c>
      <c r="E17" s="90">
        <f t="shared" si="2"/>
        <v>0</v>
      </c>
      <c r="F17" s="90">
        <v>10742</v>
      </c>
      <c r="G17" s="155">
        <v>4632.4</v>
      </c>
      <c r="H17" s="141">
        <f t="shared" si="3"/>
        <v>6109.6</v>
      </c>
      <c r="I17" s="152">
        <v>4267</v>
      </c>
      <c r="J17" s="23">
        <v>3689.3</v>
      </c>
      <c r="K17" s="152">
        <f t="shared" si="0"/>
        <v>577.6999999999998</v>
      </c>
      <c r="L17" s="90">
        <f t="shared" si="6"/>
        <v>5531.900000000001</v>
      </c>
      <c r="M17" s="90">
        <v>10742</v>
      </c>
      <c r="N17" s="156">
        <v>1556.5</v>
      </c>
      <c r="O17" s="90">
        <v>3076</v>
      </c>
      <c r="P17" s="90">
        <f t="shared" si="4"/>
        <v>6109.5</v>
      </c>
      <c r="Q17" s="91">
        <f t="shared" si="5"/>
        <v>90.54587118422131</v>
      </c>
      <c r="R17" s="92">
        <v>1</v>
      </c>
      <c r="S17" s="13">
        <v>0.75</v>
      </c>
      <c r="T17" s="13">
        <f>R17*S17</f>
        <v>0.75</v>
      </c>
    </row>
    <row r="18" spans="1:20" ht="12.75">
      <c r="A18" s="87">
        <v>12</v>
      </c>
      <c r="B18" s="83" t="s">
        <v>145</v>
      </c>
      <c r="C18" s="23">
        <v>0</v>
      </c>
      <c r="D18" s="23">
        <v>0</v>
      </c>
      <c r="E18" s="90">
        <f t="shared" si="2"/>
        <v>0</v>
      </c>
      <c r="F18" s="90">
        <v>2868.4</v>
      </c>
      <c r="G18" s="155">
        <v>428.2</v>
      </c>
      <c r="H18" s="141">
        <f t="shared" si="3"/>
        <v>2440.2000000000003</v>
      </c>
      <c r="I18" s="157">
        <v>100.3</v>
      </c>
      <c r="J18" s="23">
        <v>0.3</v>
      </c>
      <c r="K18" s="152">
        <f t="shared" si="0"/>
        <v>100</v>
      </c>
      <c r="L18" s="90">
        <f t="shared" si="6"/>
        <v>2340.2000000000003</v>
      </c>
      <c r="M18" s="90">
        <v>2335.6</v>
      </c>
      <c r="N18" s="155">
        <v>45.5</v>
      </c>
      <c r="O18" s="90">
        <v>382.6</v>
      </c>
      <c r="P18" s="90">
        <f t="shared" si="4"/>
        <v>1907.5</v>
      </c>
      <c r="Q18" s="91">
        <f t="shared" si="5"/>
        <v>122.68414154652689</v>
      </c>
      <c r="R18" s="92">
        <v>0</v>
      </c>
      <c r="S18" s="13">
        <v>0.75</v>
      </c>
      <c r="T18" s="13">
        <f t="shared" si="1"/>
        <v>0</v>
      </c>
    </row>
    <row r="19" spans="1:20" ht="12.75">
      <c r="A19" s="87">
        <v>13</v>
      </c>
      <c r="B19" s="83" t="s">
        <v>146</v>
      </c>
      <c r="C19" s="23">
        <v>0</v>
      </c>
      <c r="D19" s="23">
        <v>0</v>
      </c>
      <c r="E19" s="90">
        <f t="shared" si="2"/>
        <v>0</v>
      </c>
      <c r="F19" s="90">
        <v>3912</v>
      </c>
      <c r="G19" s="155">
        <v>1271.4</v>
      </c>
      <c r="H19" s="141">
        <f t="shared" si="3"/>
        <v>2640.6</v>
      </c>
      <c r="I19" s="152">
        <v>17.3</v>
      </c>
      <c r="J19" s="23">
        <v>14.3</v>
      </c>
      <c r="K19" s="152">
        <f t="shared" si="0"/>
        <v>3</v>
      </c>
      <c r="L19" s="90">
        <f t="shared" si="6"/>
        <v>2637.6</v>
      </c>
      <c r="M19" s="90">
        <v>3878.1</v>
      </c>
      <c r="N19" s="156">
        <v>113.7</v>
      </c>
      <c r="O19" s="90">
        <v>1157.7</v>
      </c>
      <c r="P19" s="90">
        <f t="shared" si="4"/>
        <v>2606.7</v>
      </c>
      <c r="Q19" s="91">
        <f t="shared" si="5"/>
        <v>101.18540683622972</v>
      </c>
      <c r="R19" s="92">
        <v>0</v>
      </c>
      <c r="S19" s="13">
        <v>0.75</v>
      </c>
      <c r="T19" s="13">
        <f t="shared" si="1"/>
        <v>0</v>
      </c>
    </row>
    <row r="20" spans="1:20" ht="12.75">
      <c r="A20" s="87">
        <v>14</v>
      </c>
      <c r="B20" s="83" t="s">
        <v>147</v>
      </c>
      <c r="C20" s="23">
        <v>0</v>
      </c>
      <c r="D20" s="23">
        <v>0</v>
      </c>
      <c r="E20" s="90">
        <f t="shared" si="2"/>
        <v>0</v>
      </c>
      <c r="F20" s="90">
        <v>2456.2</v>
      </c>
      <c r="G20" s="155">
        <v>215.5</v>
      </c>
      <c r="H20" s="141">
        <f t="shared" si="3"/>
        <v>2240.7</v>
      </c>
      <c r="I20" s="157">
        <v>5.8</v>
      </c>
      <c r="J20" s="23">
        <v>2</v>
      </c>
      <c r="K20" s="152">
        <f t="shared" si="0"/>
        <v>3.8</v>
      </c>
      <c r="L20" s="90">
        <f t="shared" si="6"/>
        <v>2236.8999999999996</v>
      </c>
      <c r="M20" s="90">
        <v>2228.5</v>
      </c>
      <c r="N20" s="155">
        <v>45.5</v>
      </c>
      <c r="O20" s="90">
        <v>170</v>
      </c>
      <c r="P20" s="90">
        <f t="shared" si="4"/>
        <v>2013</v>
      </c>
      <c r="Q20" s="91">
        <f t="shared" si="5"/>
        <v>111.12270243417784</v>
      </c>
      <c r="R20" s="92">
        <v>0</v>
      </c>
      <c r="S20" s="13">
        <v>0.75</v>
      </c>
      <c r="T20" s="13">
        <f t="shared" si="1"/>
        <v>0</v>
      </c>
    </row>
    <row r="21" spans="1:20" ht="12.75">
      <c r="A21" s="87">
        <v>15</v>
      </c>
      <c r="B21" s="83" t="s">
        <v>148</v>
      </c>
      <c r="C21" s="23">
        <v>0</v>
      </c>
      <c r="D21" s="23">
        <v>0</v>
      </c>
      <c r="E21" s="90">
        <f t="shared" si="2"/>
        <v>0</v>
      </c>
      <c r="F21" s="90">
        <v>3449.8</v>
      </c>
      <c r="G21" s="155">
        <v>983.4</v>
      </c>
      <c r="H21" s="141">
        <f t="shared" si="3"/>
        <v>2466.4</v>
      </c>
      <c r="I21" s="152">
        <v>12.6</v>
      </c>
      <c r="J21" s="23">
        <v>2</v>
      </c>
      <c r="K21" s="152">
        <f t="shared" si="0"/>
        <v>10.6</v>
      </c>
      <c r="L21" s="90">
        <f t="shared" si="6"/>
        <v>2455.8</v>
      </c>
      <c r="M21" s="90">
        <v>3383.9</v>
      </c>
      <c r="N21" s="156">
        <v>45.5</v>
      </c>
      <c r="O21" s="90">
        <v>937.9</v>
      </c>
      <c r="P21" s="90">
        <f t="shared" si="4"/>
        <v>2400.5</v>
      </c>
      <c r="Q21" s="91">
        <f t="shared" si="5"/>
        <v>102.30368673193087</v>
      </c>
      <c r="R21" s="92">
        <v>0</v>
      </c>
      <c r="S21" s="13">
        <v>0.75</v>
      </c>
      <c r="T21" s="13">
        <f t="shared" si="1"/>
        <v>0</v>
      </c>
    </row>
    <row r="22" spans="1:20" ht="12.75">
      <c r="A22" s="87">
        <v>16</v>
      </c>
      <c r="B22" s="83" t="s">
        <v>149</v>
      </c>
      <c r="C22" s="23">
        <v>0</v>
      </c>
      <c r="D22" s="23">
        <v>0</v>
      </c>
      <c r="E22" s="90">
        <f t="shared" si="2"/>
        <v>0</v>
      </c>
      <c r="F22" s="90">
        <v>2260.8</v>
      </c>
      <c r="G22" s="155">
        <v>522.9</v>
      </c>
      <c r="H22" s="141">
        <f t="shared" si="3"/>
        <v>1737.9</v>
      </c>
      <c r="I22" s="157">
        <v>59.4</v>
      </c>
      <c r="J22" s="23">
        <v>2</v>
      </c>
      <c r="K22" s="152">
        <f t="shared" si="0"/>
        <v>57.4</v>
      </c>
      <c r="L22" s="90">
        <f t="shared" si="6"/>
        <v>1680.5</v>
      </c>
      <c r="M22" s="90">
        <v>2160.3</v>
      </c>
      <c r="N22" s="156">
        <v>44.5</v>
      </c>
      <c r="O22" s="90">
        <v>478.4</v>
      </c>
      <c r="P22" s="90">
        <f t="shared" si="4"/>
        <v>1637.4</v>
      </c>
      <c r="Q22" s="91">
        <f t="shared" si="5"/>
        <v>102.63222181507268</v>
      </c>
      <c r="R22" s="92">
        <v>0</v>
      </c>
      <c r="S22" s="13">
        <v>0.75</v>
      </c>
      <c r="T22" s="13">
        <f t="shared" si="1"/>
        <v>0</v>
      </c>
    </row>
    <row r="23" spans="1:20" ht="12.75">
      <c r="A23" s="87">
        <v>17</v>
      </c>
      <c r="B23" s="83" t="s">
        <v>150</v>
      </c>
      <c r="C23" s="23">
        <v>0</v>
      </c>
      <c r="D23" s="23">
        <v>0</v>
      </c>
      <c r="E23" s="90">
        <f t="shared" si="2"/>
        <v>0</v>
      </c>
      <c r="F23" s="90">
        <v>2704.4</v>
      </c>
      <c r="G23" s="155">
        <v>580.8</v>
      </c>
      <c r="H23" s="141">
        <f t="shared" si="3"/>
        <v>2123.6000000000004</v>
      </c>
      <c r="I23" s="157">
        <v>19.3</v>
      </c>
      <c r="J23" s="23">
        <v>9</v>
      </c>
      <c r="K23" s="152">
        <f t="shared" si="0"/>
        <v>10.3</v>
      </c>
      <c r="L23" s="90">
        <f t="shared" si="6"/>
        <v>2113.3</v>
      </c>
      <c r="M23" s="90">
        <v>2577.2</v>
      </c>
      <c r="N23" s="156">
        <v>112.7</v>
      </c>
      <c r="O23" s="90">
        <v>468.1</v>
      </c>
      <c r="P23" s="90">
        <f t="shared" si="4"/>
        <v>1996.4</v>
      </c>
      <c r="Q23" s="91">
        <f t="shared" si="5"/>
        <v>105.85553997194953</v>
      </c>
      <c r="R23" s="92">
        <v>0</v>
      </c>
      <c r="S23" s="13">
        <v>0.75</v>
      </c>
      <c r="T23" s="13">
        <f t="shared" si="1"/>
        <v>0</v>
      </c>
    </row>
    <row r="24" spans="1:20" ht="12.75">
      <c r="A24" s="87">
        <v>18</v>
      </c>
      <c r="B24" s="83" t="s">
        <v>151</v>
      </c>
      <c r="C24" s="23">
        <v>0</v>
      </c>
      <c r="D24" s="23">
        <v>0</v>
      </c>
      <c r="E24" s="90">
        <f t="shared" si="2"/>
        <v>0</v>
      </c>
      <c r="F24" s="90">
        <v>1952.9</v>
      </c>
      <c r="G24" s="155">
        <v>186.3</v>
      </c>
      <c r="H24" s="141">
        <f t="shared" si="3"/>
        <v>1766.6000000000001</v>
      </c>
      <c r="I24" s="152">
        <v>52.1</v>
      </c>
      <c r="J24" s="23">
        <v>2</v>
      </c>
      <c r="K24" s="152">
        <f t="shared" si="0"/>
        <v>50.1</v>
      </c>
      <c r="L24" s="90">
        <f t="shared" si="6"/>
        <v>1716.5000000000002</v>
      </c>
      <c r="M24" s="90">
        <v>1899.4</v>
      </c>
      <c r="N24" s="156">
        <v>44.5</v>
      </c>
      <c r="O24" s="90">
        <v>141.7</v>
      </c>
      <c r="P24" s="90">
        <f t="shared" si="4"/>
        <v>1713.2</v>
      </c>
      <c r="Q24" s="91">
        <f t="shared" si="5"/>
        <v>100.1926219939295</v>
      </c>
      <c r="R24" s="92">
        <v>0</v>
      </c>
      <c r="S24" s="13">
        <v>0.75</v>
      </c>
      <c r="T24" s="13">
        <f t="shared" si="1"/>
        <v>0</v>
      </c>
    </row>
    <row r="25" spans="1:20" ht="12.75">
      <c r="A25" s="87">
        <v>19</v>
      </c>
      <c r="B25" s="83" t="s">
        <v>152</v>
      </c>
      <c r="C25" s="23">
        <v>0</v>
      </c>
      <c r="D25" s="23">
        <v>0</v>
      </c>
      <c r="E25" s="90">
        <f t="shared" si="2"/>
        <v>0</v>
      </c>
      <c r="F25" s="90">
        <v>5257.4</v>
      </c>
      <c r="G25" s="155">
        <v>2663.5</v>
      </c>
      <c r="H25" s="141">
        <f t="shared" si="3"/>
        <v>2593.8999999999996</v>
      </c>
      <c r="I25" s="152">
        <v>2237.8</v>
      </c>
      <c r="J25" s="23">
        <v>2183.8</v>
      </c>
      <c r="K25" s="152">
        <f t="shared" si="0"/>
        <v>54</v>
      </c>
      <c r="L25" s="90">
        <f t="shared" si="6"/>
        <v>2539.8999999999996</v>
      </c>
      <c r="M25" s="90">
        <v>5181.1</v>
      </c>
      <c r="N25" s="155">
        <v>2287.6</v>
      </c>
      <c r="O25" s="90">
        <v>375.9</v>
      </c>
      <c r="P25" s="90">
        <f t="shared" si="4"/>
        <v>2517.6000000000004</v>
      </c>
      <c r="Q25" s="91">
        <f t="shared" si="5"/>
        <v>100.88576421989193</v>
      </c>
      <c r="R25" s="92">
        <v>0</v>
      </c>
      <c r="S25" s="13">
        <v>0.75</v>
      </c>
      <c r="T25" s="13">
        <f t="shared" si="1"/>
        <v>0</v>
      </c>
    </row>
    <row r="26" spans="1:20" ht="11.25">
      <c r="A26" s="87">
        <v>20</v>
      </c>
      <c r="B26" s="23"/>
      <c r="C26" s="23"/>
      <c r="D26" s="23"/>
      <c r="E26" s="90">
        <f t="shared" si="2"/>
        <v>0</v>
      </c>
      <c r="F26" s="90"/>
      <c r="G26" s="90"/>
      <c r="H26" s="141">
        <f t="shared" si="3"/>
        <v>0</v>
      </c>
      <c r="I26" s="23"/>
      <c r="J26" s="23"/>
      <c r="K26" s="90">
        <f t="shared" si="0"/>
        <v>0</v>
      </c>
      <c r="L26" s="90">
        <f>F26-G26-J26</f>
        <v>0</v>
      </c>
      <c r="M26" s="90"/>
      <c r="N26" s="90"/>
      <c r="O26" s="90"/>
      <c r="P26" s="90">
        <f t="shared" si="4"/>
        <v>0</v>
      </c>
      <c r="Q26" s="91" t="e">
        <f t="shared" si="5"/>
        <v>#DIV/0!</v>
      </c>
      <c r="R26" s="92"/>
      <c r="S26" s="13">
        <v>0.75</v>
      </c>
      <c r="T26" s="13">
        <f t="shared" si="1"/>
        <v>0</v>
      </c>
    </row>
    <row r="27" spans="1:20" ht="11.25">
      <c r="A27" s="87">
        <v>21</v>
      </c>
      <c r="B27" s="23"/>
      <c r="C27" s="23"/>
      <c r="D27" s="23"/>
      <c r="E27" s="90">
        <f t="shared" si="2"/>
        <v>0</v>
      </c>
      <c r="F27" s="90"/>
      <c r="G27" s="90"/>
      <c r="H27" s="141">
        <f t="shared" si="3"/>
        <v>0</v>
      </c>
      <c r="I27" s="23"/>
      <c r="J27" s="23"/>
      <c r="K27" s="90">
        <f t="shared" si="0"/>
        <v>0</v>
      </c>
      <c r="L27" s="90">
        <f>F27-G27-J27</f>
        <v>0</v>
      </c>
      <c r="M27" s="90"/>
      <c r="N27" s="90"/>
      <c r="O27" s="90"/>
      <c r="P27" s="90">
        <f t="shared" si="4"/>
        <v>0</v>
      </c>
      <c r="Q27" s="91" t="e">
        <f t="shared" si="5"/>
        <v>#DIV/0!</v>
      </c>
      <c r="R27" s="92"/>
      <c r="S27" s="13">
        <v>0.75</v>
      </c>
      <c r="T27" s="13">
        <f t="shared" si="1"/>
        <v>0</v>
      </c>
    </row>
    <row r="28" spans="1:20" ht="11.25">
      <c r="A28" s="87">
        <v>22</v>
      </c>
      <c r="B28" s="23"/>
      <c r="C28" s="23"/>
      <c r="D28" s="23"/>
      <c r="E28" s="90">
        <f t="shared" si="2"/>
        <v>0</v>
      </c>
      <c r="F28" s="90"/>
      <c r="G28" s="90"/>
      <c r="H28" s="141">
        <f t="shared" si="3"/>
        <v>0</v>
      </c>
      <c r="I28" s="23"/>
      <c r="J28" s="23"/>
      <c r="K28" s="90">
        <f t="shared" si="0"/>
        <v>0</v>
      </c>
      <c r="L28" s="90">
        <f>F28-G28-J28</f>
        <v>0</v>
      </c>
      <c r="M28" s="93"/>
      <c r="N28" s="93"/>
      <c r="O28" s="93"/>
      <c r="P28" s="90">
        <f t="shared" si="4"/>
        <v>0</v>
      </c>
      <c r="Q28" s="91" t="e">
        <f t="shared" si="5"/>
        <v>#DIV/0!</v>
      </c>
      <c r="R28" s="92"/>
      <c r="S28" s="13">
        <v>0.75</v>
      </c>
      <c r="T28" s="13">
        <f t="shared" si="1"/>
        <v>0</v>
      </c>
    </row>
    <row r="29" spans="1:20" ht="11.25">
      <c r="A29" s="87">
        <v>23</v>
      </c>
      <c r="B29" s="23"/>
      <c r="C29" s="23"/>
      <c r="D29" s="23"/>
      <c r="E29" s="90">
        <f t="shared" si="2"/>
        <v>0</v>
      </c>
      <c r="F29" s="90"/>
      <c r="G29" s="90"/>
      <c r="H29" s="141">
        <f t="shared" si="3"/>
        <v>0</v>
      </c>
      <c r="I29" s="23"/>
      <c r="J29" s="23"/>
      <c r="K29" s="90">
        <f t="shared" si="0"/>
        <v>0</v>
      </c>
      <c r="L29" s="90">
        <f>F29-G29-J29</f>
        <v>0</v>
      </c>
      <c r="M29" s="93"/>
      <c r="N29" s="93"/>
      <c r="O29" s="93"/>
      <c r="P29" s="90">
        <f t="shared" si="4"/>
        <v>0</v>
      </c>
      <c r="Q29" s="91" t="e">
        <f t="shared" si="5"/>
        <v>#DIV/0!</v>
      </c>
      <c r="R29" s="92"/>
      <c r="S29" s="13">
        <v>0.75</v>
      </c>
      <c r="T29" s="13">
        <f t="shared" si="1"/>
        <v>0</v>
      </c>
    </row>
    <row r="30" spans="1:20" ht="11.25">
      <c r="A30" s="87">
        <v>24</v>
      </c>
      <c r="B30" s="23"/>
      <c r="C30" s="23"/>
      <c r="D30" s="23"/>
      <c r="E30" s="90">
        <f t="shared" si="2"/>
        <v>0</v>
      </c>
      <c r="F30" s="90"/>
      <c r="G30" s="90"/>
      <c r="H30" s="141">
        <f t="shared" si="3"/>
        <v>0</v>
      </c>
      <c r="I30" s="23"/>
      <c r="J30" s="23"/>
      <c r="K30" s="90">
        <f t="shared" si="0"/>
        <v>0</v>
      </c>
      <c r="L30" s="90">
        <f>F30-G30-J30</f>
        <v>0</v>
      </c>
      <c r="M30" s="93"/>
      <c r="N30" s="93"/>
      <c r="O30" s="93"/>
      <c r="P30" s="90">
        <f t="shared" si="4"/>
        <v>0</v>
      </c>
      <c r="Q30" s="91" t="e">
        <f t="shared" si="5"/>
        <v>#DIV/0!</v>
      </c>
      <c r="R30" s="92"/>
      <c r="S30" s="13">
        <v>0.75</v>
      </c>
      <c r="T30" s="13">
        <f t="shared" si="1"/>
        <v>0</v>
      </c>
    </row>
    <row r="31" spans="1:20" ht="11.25">
      <c r="A31" s="169" t="s">
        <v>24</v>
      </c>
      <c r="B31" s="169"/>
      <c r="C31" s="23">
        <f aca="true" t="shared" si="7" ref="C31:P31">SUM(C7:C30)</f>
        <v>0</v>
      </c>
      <c r="D31" s="23">
        <f t="shared" si="7"/>
        <v>0</v>
      </c>
      <c r="E31" s="23">
        <f t="shared" si="7"/>
        <v>0</v>
      </c>
      <c r="F31" s="145">
        <f>SUM(F7:F30)</f>
        <v>104493.59999999999</v>
      </c>
      <c r="G31" s="143">
        <f>SUM(G7:G30)</f>
        <v>37876.70000000001</v>
      </c>
      <c r="H31" s="143">
        <f t="shared" si="7"/>
        <v>66616.9</v>
      </c>
      <c r="I31" s="23">
        <f>SUM(I7:I30)</f>
        <v>29000.699999999997</v>
      </c>
      <c r="J31" s="23">
        <f>SUM(J7:J30)</f>
        <v>22431.1</v>
      </c>
      <c r="K31" s="23">
        <f>SUM(K7:K30)</f>
        <v>6569.600000000002</v>
      </c>
      <c r="L31" s="12">
        <f t="shared" si="7"/>
        <v>60047.30000000001</v>
      </c>
      <c r="M31" s="143">
        <f>M7+M8+M9+M10+M11+M12+M13+M14+M15+M16+M17+M18+M19+M20+M21+M22+M23+M24+M25</f>
        <v>96315.90000000001</v>
      </c>
      <c r="N31" s="143">
        <f>SUM(N7:N30)</f>
        <v>10290.3</v>
      </c>
      <c r="O31" s="12">
        <f t="shared" si="7"/>
        <v>27586.400000000005</v>
      </c>
      <c r="P31" s="12">
        <f t="shared" si="7"/>
        <v>58439.19999999999</v>
      </c>
      <c r="Q31" s="24" t="s">
        <v>5</v>
      </c>
      <c r="R31" s="28" t="s">
        <v>5</v>
      </c>
      <c r="S31" s="13">
        <v>0.75</v>
      </c>
      <c r="T31" s="29" t="s">
        <v>5</v>
      </c>
    </row>
    <row r="32" spans="1:18" s="18" customFormat="1" ht="11.25">
      <c r="A32" s="14"/>
      <c r="B32" s="15"/>
      <c r="C32" s="15"/>
      <c r="D32" s="15"/>
      <c r="E32" s="15"/>
      <c r="F32" s="15"/>
      <c r="G32" s="15"/>
      <c r="H32" s="38"/>
      <c r="I32" s="15"/>
      <c r="J32" s="15"/>
      <c r="K32" s="15"/>
      <c r="L32" s="15"/>
      <c r="M32" s="16"/>
      <c r="N32" s="16"/>
      <c r="O32" s="16"/>
      <c r="P32" s="16"/>
      <c r="Q32" s="15"/>
      <c r="R32" s="17"/>
    </row>
    <row r="33" spans="1:18" s="18" customFormat="1" ht="11.25">
      <c r="A33" s="14"/>
      <c r="B33" s="15"/>
      <c r="C33" s="15"/>
      <c r="D33" s="15"/>
      <c r="E33" s="15"/>
      <c r="F33" s="15"/>
      <c r="G33" s="15"/>
      <c r="H33" s="38"/>
      <c r="I33" s="15"/>
      <c r="J33" s="15"/>
      <c r="K33" s="15"/>
      <c r="L33" s="15"/>
      <c r="M33" s="16"/>
      <c r="N33" s="16"/>
      <c r="O33" s="16"/>
      <c r="P33" s="16"/>
      <c r="Q33" s="15"/>
      <c r="R33" s="17"/>
    </row>
    <row r="34" spans="1:18" s="18" customFormat="1" ht="11.25">
      <c r="A34" s="14"/>
      <c r="B34" s="15"/>
      <c r="C34" s="15"/>
      <c r="D34" s="15"/>
      <c r="E34" s="15"/>
      <c r="F34" s="15"/>
      <c r="G34" s="15"/>
      <c r="H34" s="38"/>
      <c r="I34" s="15"/>
      <c r="J34" s="15"/>
      <c r="K34" s="15"/>
      <c r="L34" s="15"/>
      <c r="M34" s="16"/>
      <c r="N34" s="16"/>
      <c r="O34" s="16"/>
      <c r="P34" s="16"/>
      <c r="Q34" s="15"/>
      <c r="R34" s="17"/>
    </row>
    <row r="35" spans="1:18" s="18" customFormat="1" ht="11.25">
      <c r="A35" s="14"/>
      <c r="B35" s="15"/>
      <c r="C35" s="15"/>
      <c r="D35" s="15"/>
      <c r="E35" s="15"/>
      <c r="F35" s="15"/>
      <c r="G35" s="15"/>
      <c r="H35" s="38"/>
      <c r="I35" s="15"/>
      <c r="J35" s="15"/>
      <c r="K35" s="15"/>
      <c r="L35" s="15"/>
      <c r="M35" s="16"/>
      <c r="N35" s="16"/>
      <c r="O35" s="16"/>
      <c r="P35" s="16"/>
      <c r="Q35" s="19"/>
      <c r="R35" s="17"/>
    </row>
    <row r="36" spans="1:18" s="18" customFormat="1" ht="11.25">
      <c r="A36" s="14"/>
      <c r="B36" s="15"/>
      <c r="C36" s="15"/>
      <c r="D36" s="15"/>
      <c r="E36" s="15"/>
      <c r="F36" s="15"/>
      <c r="G36" s="15"/>
      <c r="H36" s="38"/>
      <c r="I36" s="15"/>
      <c r="J36" s="15"/>
      <c r="K36" s="15"/>
      <c r="L36" s="15"/>
      <c r="M36" s="16"/>
      <c r="N36" s="16"/>
      <c r="O36" s="16"/>
      <c r="P36" s="16"/>
      <c r="Q36" s="15"/>
      <c r="R36" s="17"/>
    </row>
    <row r="37" spans="1:18" s="18" customFormat="1" ht="11.25">
      <c r="A37" s="14"/>
      <c r="B37" s="15"/>
      <c r="C37" s="15"/>
      <c r="D37" s="15"/>
      <c r="E37" s="15"/>
      <c r="F37" s="15"/>
      <c r="G37" s="15"/>
      <c r="H37" s="38"/>
      <c r="I37" s="15"/>
      <c r="J37" s="15"/>
      <c r="K37" s="15"/>
      <c r="L37" s="15"/>
      <c r="M37" s="16"/>
      <c r="N37" s="16"/>
      <c r="O37" s="16"/>
      <c r="P37" s="16"/>
      <c r="Q37" s="15"/>
      <c r="R37" s="17"/>
    </row>
    <row r="38" spans="1:18" s="18" customFormat="1" ht="11.25">
      <c r="A38" s="14"/>
      <c r="B38" s="15"/>
      <c r="C38" s="15"/>
      <c r="D38" s="15"/>
      <c r="E38" s="15"/>
      <c r="F38" s="15"/>
      <c r="G38" s="15"/>
      <c r="H38" s="38"/>
      <c r="I38" s="15"/>
      <c r="J38" s="15"/>
      <c r="K38" s="15"/>
      <c r="L38" s="15"/>
      <c r="M38" s="16"/>
      <c r="N38" s="16"/>
      <c r="O38" s="16"/>
      <c r="P38" s="16"/>
      <c r="Q38" s="15"/>
      <c r="R38" s="17"/>
    </row>
    <row r="39" spans="1:18" s="18" customFormat="1" ht="11.25">
      <c r="A39" s="17"/>
      <c r="H39" s="38"/>
      <c r="M39" s="16"/>
      <c r="N39" s="16"/>
      <c r="O39" s="16"/>
      <c r="P39" s="16"/>
      <c r="R39" s="17"/>
    </row>
    <row r="40" spans="1:18" s="18" customFormat="1" ht="11.25">
      <c r="A40" s="17"/>
      <c r="H40" s="38"/>
      <c r="M40" s="16"/>
      <c r="N40" s="16"/>
      <c r="O40" s="16"/>
      <c r="P40" s="16"/>
      <c r="R40" s="17"/>
    </row>
    <row r="41" spans="1:18" s="18" customFormat="1" ht="11.25">
      <c r="A41" s="17"/>
      <c r="H41" s="38"/>
      <c r="M41" s="16"/>
      <c r="N41" s="16"/>
      <c r="O41" s="16"/>
      <c r="P41" s="16"/>
      <c r="R41" s="17"/>
    </row>
    <row r="42" spans="1:18" s="18" customFormat="1" ht="11.25">
      <c r="A42" s="17"/>
      <c r="H42" s="38"/>
      <c r="R42" s="17"/>
    </row>
    <row r="43" spans="1:18" s="18" customFormat="1" ht="11.25">
      <c r="A43" s="17"/>
      <c r="H43" s="38"/>
      <c r="R43" s="17"/>
    </row>
  </sheetData>
  <mergeCells count="6">
    <mergeCell ref="R4:R5"/>
    <mergeCell ref="S4:S5"/>
    <mergeCell ref="C2:K2"/>
    <mergeCell ref="A31:B31"/>
    <mergeCell ref="A4:A5"/>
    <mergeCell ref="B4:B5"/>
  </mergeCells>
  <printOptions/>
  <pageMargins left="0.71" right="0.1968503937007874" top="1.1811023622047245" bottom="0.5905511811023623" header="0.7086614173228347" footer="0.5118110236220472"/>
  <pageSetup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workbookViewId="0" topLeftCell="A4">
      <selection activeCell="F6" sqref="F6:F24"/>
    </sheetView>
  </sheetViews>
  <sheetFormatPr defaultColWidth="9.00390625" defaultRowHeight="12.75"/>
  <cols>
    <col min="1" max="1" width="5.375" style="1" customWidth="1"/>
    <col min="2" max="2" width="23.625" style="2" customWidth="1"/>
    <col min="3" max="3" width="19.75390625" style="2" customWidth="1"/>
    <col min="4" max="5" width="9.25390625" style="2" hidden="1" customWidth="1"/>
    <col min="6" max="6" width="17.375" style="2" customWidth="1"/>
    <col min="7" max="7" width="18.125" style="2" customWidth="1"/>
    <col min="8" max="8" width="22.125" style="2" customWidth="1"/>
    <col min="9" max="9" width="14.25390625" style="2" customWidth="1"/>
    <col min="10" max="10" width="15.125" style="1" customWidth="1"/>
    <col min="11" max="11" width="14.125" style="2" customWidth="1"/>
    <col min="12" max="12" width="13.375" style="2" customWidth="1"/>
    <col min="13" max="16384" width="9.125" style="2" customWidth="1"/>
  </cols>
  <sheetData>
    <row r="1" spans="1:12" ht="40.5" customHeight="1">
      <c r="A1" s="173" t="s">
        <v>182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02" customHeight="1">
      <c r="A3" s="170" t="s">
        <v>183</v>
      </c>
      <c r="B3" s="171" t="s">
        <v>74</v>
      </c>
      <c r="C3" s="21" t="s">
        <v>184</v>
      </c>
      <c r="D3" s="20"/>
      <c r="E3" s="20"/>
      <c r="F3" s="26" t="s">
        <v>215</v>
      </c>
      <c r="G3" s="26" t="s">
        <v>216</v>
      </c>
      <c r="H3" s="22" t="s">
        <v>185</v>
      </c>
      <c r="I3" s="5" t="s">
        <v>12</v>
      </c>
      <c r="J3" s="163" t="s">
        <v>186</v>
      </c>
      <c r="K3" s="163" t="s">
        <v>187</v>
      </c>
      <c r="L3" s="6" t="s">
        <v>3</v>
      </c>
    </row>
    <row r="4" spans="1:12" s="10" customFormat="1" ht="42.75" customHeight="1">
      <c r="A4" s="170"/>
      <c r="B4" s="171"/>
      <c r="C4" s="8" t="s">
        <v>14</v>
      </c>
      <c r="D4" s="8" t="s">
        <v>4</v>
      </c>
      <c r="E4" s="8" t="s">
        <v>4</v>
      </c>
      <c r="F4" s="8" t="s">
        <v>14</v>
      </c>
      <c r="G4" s="8" t="s">
        <v>4</v>
      </c>
      <c r="H4" s="8" t="s">
        <v>15</v>
      </c>
      <c r="I4" s="8" t="s">
        <v>188</v>
      </c>
      <c r="J4" s="164"/>
      <c r="K4" s="164"/>
      <c r="L4" s="9" t="s">
        <v>17</v>
      </c>
    </row>
    <row r="5" spans="1:12" s="10" customFormat="1" ht="12" customHeight="1">
      <c r="A5" s="112">
        <v>1</v>
      </c>
      <c r="B5" s="112">
        <v>2</v>
      </c>
      <c r="C5" s="68">
        <v>3</v>
      </c>
      <c r="D5" s="121"/>
      <c r="E5" s="121"/>
      <c r="F5" s="112">
        <v>4</v>
      </c>
      <c r="G5" s="112">
        <v>5</v>
      </c>
      <c r="H5" s="112">
        <v>6</v>
      </c>
      <c r="I5" s="112">
        <v>7</v>
      </c>
      <c r="J5" s="112">
        <v>8</v>
      </c>
      <c r="K5" s="112">
        <v>9</v>
      </c>
      <c r="L5" s="112">
        <v>10</v>
      </c>
    </row>
    <row r="6" spans="1:12" ht="12.75">
      <c r="A6" s="87">
        <v>1</v>
      </c>
      <c r="B6" s="82" t="s">
        <v>134</v>
      </c>
      <c r="C6" s="90">
        <v>-83.2</v>
      </c>
      <c r="D6" s="90"/>
      <c r="E6" s="90"/>
      <c r="F6" s="23">
        <v>393.7</v>
      </c>
      <c r="G6" s="90"/>
      <c r="H6" s="90">
        <f>F6+G6</f>
        <v>393.7</v>
      </c>
      <c r="I6" s="91">
        <f>C6/H6*100</f>
        <v>-21.13284226568453</v>
      </c>
      <c r="J6" s="92">
        <v>0</v>
      </c>
      <c r="K6" s="13">
        <v>0.75</v>
      </c>
      <c r="L6" s="13">
        <f aca="true" t="shared" si="0" ref="L6:L29">J6*K6</f>
        <v>0</v>
      </c>
    </row>
    <row r="7" spans="1:12" ht="12.75">
      <c r="A7" s="87">
        <v>2</v>
      </c>
      <c r="B7" s="83" t="s">
        <v>135</v>
      </c>
      <c r="C7" s="90">
        <v>-412.9</v>
      </c>
      <c r="D7" s="90"/>
      <c r="E7" s="90"/>
      <c r="F7" s="23">
        <v>246</v>
      </c>
      <c r="G7" s="90"/>
      <c r="H7" s="90">
        <f aca="true" t="shared" si="1" ref="H7:H29">F7+G7</f>
        <v>246</v>
      </c>
      <c r="I7" s="91">
        <f aca="true" t="shared" si="2" ref="I7:I29">C7/H7*100</f>
        <v>-167.84552845528455</v>
      </c>
      <c r="J7" s="92">
        <v>0</v>
      </c>
      <c r="K7" s="13">
        <v>0.75</v>
      </c>
      <c r="L7" s="13">
        <f t="shared" si="0"/>
        <v>0</v>
      </c>
    </row>
    <row r="8" spans="1:12" ht="12.75">
      <c r="A8" s="87">
        <v>3</v>
      </c>
      <c r="B8" s="83" t="s">
        <v>136</v>
      </c>
      <c r="C8" s="90">
        <v>-248.9</v>
      </c>
      <c r="D8" s="90"/>
      <c r="E8" s="90"/>
      <c r="F8" s="23">
        <v>300.8</v>
      </c>
      <c r="G8" s="90"/>
      <c r="H8" s="90">
        <f t="shared" si="1"/>
        <v>300.8</v>
      </c>
      <c r="I8" s="91">
        <f t="shared" si="2"/>
        <v>-82.74601063829788</v>
      </c>
      <c r="J8" s="92">
        <v>0</v>
      </c>
      <c r="K8" s="13">
        <v>0.75</v>
      </c>
      <c r="L8" s="13">
        <f t="shared" si="0"/>
        <v>0</v>
      </c>
    </row>
    <row r="9" spans="1:12" ht="12.75">
      <c r="A9" s="87">
        <v>4</v>
      </c>
      <c r="B9" s="83" t="s">
        <v>137</v>
      </c>
      <c r="C9" s="90">
        <v>-119.7</v>
      </c>
      <c r="D9" s="90"/>
      <c r="E9" s="90"/>
      <c r="F9" s="23">
        <v>453.9</v>
      </c>
      <c r="G9" s="90"/>
      <c r="H9" s="90">
        <f t="shared" si="1"/>
        <v>453.9</v>
      </c>
      <c r="I9" s="91">
        <f t="shared" si="2"/>
        <v>-26.371447455386647</v>
      </c>
      <c r="J9" s="92">
        <v>0</v>
      </c>
      <c r="K9" s="13">
        <v>0.75</v>
      </c>
      <c r="L9" s="13">
        <f t="shared" si="0"/>
        <v>0</v>
      </c>
    </row>
    <row r="10" spans="1:12" ht="12.75">
      <c r="A10" s="87">
        <v>5</v>
      </c>
      <c r="B10" s="83" t="s">
        <v>138</v>
      </c>
      <c r="C10" s="90">
        <v>-44.6</v>
      </c>
      <c r="D10" s="90"/>
      <c r="E10" s="90"/>
      <c r="F10" s="23">
        <v>439.1</v>
      </c>
      <c r="G10" s="90"/>
      <c r="H10" s="90">
        <f t="shared" si="1"/>
        <v>439.1</v>
      </c>
      <c r="I10" s="91">
        <f t="shared" si="2"/>
        <v>-10.157139603734912</v>
      </c>
      <c r="J10" s="92">
        <v>0</v>
      </c>
      <c r="K10" s="13">
        <v>0.75</v>
      </c>
      <c r="L10" s="13">
        <f t="shared" si="0"/>
        <v>0</v>
      </c>
    </row>
    <row r="11" spans="1:12" ht="12.75">
      <c r="A11" s="87">
        <v>6</v>
      </c>
      <c r="B11" s="83" t="s">
        <v>139</v>
      </c>
      <c r="C11" s="90">
        <v>-340.2</v>
      </c>
      <c r="D11" s="90"/>
      <c r="E11" s="90"/>
      <c r="F11" s="23">
        <v>194.6</v>
      </c>
      <c r="G11" s="90"/>
      <c r="H11" s="90">
        <f t="shared" si="1"/>
        <v>194.6</v>
      </c>
      <c r="I11" s="91">
        <f t="shared" si="2"/>
        <v>-174.82014388489208</v>
      </c>
      <c r="J11" s="92">
        <v>0</v>
      </c>
      <c r="K11" s="13">
        <v>0.75</v>
      </c>
      <c r="L11" s="13">
        <f t="shared" si="0"/>
        <v>0</v>
      </c>
    </row>
    <row r="12" spans="1:12" ht="12.75">
      <c r="A12" s="87">
        <v>7</v>
      </c>
      <c r="B12" s="83" t="s">
        <v>140</v>
      </c>
      <c r="C12" s="90">
        <v>-156.9</v>
      </c>
      <c r="D12" s="90"/>
      <c r="E12" s="90"/>
      <c r="F12" s="23">
        <v>154.1</v>
      </c>
      <c r="G12" s="90"/>
      <c r="H12" s="90">
        <f t="shared" si="1"/>
        <v>154.1</v>
      </c>
      <c r="I12" s="91">
        <f t="shared" si="2"/>
        <v>-101.8170019467878</v>
      </c>
      <c r="J12" s="92">
        <v>0</v>
      </c>
      <c r="K12" s="13">
        <v>0.75</v>
      </c>
      <c r="L12" s="13">
        <f t="shared" si="0"/>
        <v>0</v>
      </c>
    </row>
    <row r="13" spans="1:12" ht="12.75">
      <c r="A13" s="87">
        <v>8</v>
      </c>
      <c r="B13" s="83" t="s">
        <v>141</v>
      </c>
      <c r="C13" s="90">
        <v>-5226</v>
      </c>
      <c r="D13" s="90"/>
      <c r="E13" s="90"/>
      <c r="F13" s="23">
        <v>13423.2</v>
      </c>
      <c r="G13" s="90"/>
      <c r="H13" s="90">
        <f t="shared" si="1"/>
        <v>13423.2</v>
      </c>
      <c r="I13" s="91">
        <f t="shared" si="2"/>
        <v>-38.93259431432147</v>
      </c>
      <c r="J13" s="92">
        <v>0</v>
      </c>
      <c r="K13" s="13">
        <v>0.75</v>
      </c>
      <c r="L13" s="13">
        <f t="shared" si="0"/>
        <v>0</v>
      </c>
    </row>
    <row r="14" spans="1:12" ht="12.75">
      <c r="A14" s="87">
        <v>9</v>
      </c>
      <c r="B14" s="83" t="s">
        <v>142</v>
      </c>
      <c r="C14" s="90">
        <v>-313.5</v>
      </c>
      <c r="D14" s="90"/>
      <c r="E14" s="90"/>
      <c r="F14" s="23">
        <v>223.3</v>
      </c>
      <c r="G14" s="90"/>
      <c r="H14" s="90">
        <f t="shared" si="1"/>
        <v>223.3</v>
      </c>
      <c r="I14" s="91">
        <f t="shared" si="2"/>
        <v>-140.39408866995075</v>
      </c>
      <c r="J14" s="92">
        <v>0</v>
      </c>
      <c r="K14" s="13">
        <v>0.75</v>
      </c>
      <c r="L14" s="13">
        <f t="shared" si="0"/>
        <v>0</v>
      </c>
    </row>
    <row r="15" spans="1:12" ht="12.75">
      <c r="A15" s="87">
        <v>10</v>
      </c>
      <c r="B15" s="83" t="s">
        <v>143</v>
      </c>
      <c r="C15" s="90">
        <v>-14</v>
      </c>
      <c r="D15" s="90"/>
      <c r="E15" s="90"/>
      <c r="F15" s="23">
        <v>262.6</v>
      </c>
      <c r="G15" s="90"/>
      <c r="H15" s="90">
        <f t="shared" si="1"/>
        <v>262.6</v>
      </c>
      <c r="I15" s="91">
        <f t="shared" si="2"/>
        <v>-5.3313023610053305</v>
      </c>
      <c r="J15" s="92">
        <v>0</v>
      </c>
      <c r="K15" s="13">
        <v>0.75</v>
      </c>
      <c r="L15" s="13">
        <f t="shared" si="0"/>
        <v>0</v>
      </c>
    </row>
    <row r="16" spans="1:12" ht="12.75">
      <c r="A16" s="87">
        <v>11</v>
      </c>
      <c r="B16" s="83" t="s">
        <v>144</v>
      </c>
      <c r="C16" s="90">
        <v>0</v>
      </c>
      <c r="D16" s="90"/>
      <c r="E16" s="90"/>
      <c r="F16" s="23">
        <v>2938.3</v>
      </c>
      <c r="G16" s="90"/>
      <c r="H16" s="90">
        <f t="shared" si="1"/>
        <v>2938.3</v>
      </c>
      <c r="I16" s="91">
        <f t="shared" si="2"/>
        <v>0</v>
      </c>
      <c r="J16" s="92">
        <v>0</v>
      </c>
      <c r="K16" s="13">
        <v>0.75</v>
      </c>
      <c r="L16" s="13">
        <f t="shared" si="0"/>
        <v>0</v>
      </c>
    </row>
    <row r="17" spans="1:12" ht="12.75">
      <c r="A17" s="87">
        <v>12</v>
      </c>
      <c r="B17" s="83" t="s">
        <v>145</v>
      </c>
      <c r="C17" s="90">
        <v>-532.8</v>
      </c>
      <c r="D17" s="90"/>
      <c r="E17" s="90"/>
      <c r="F17" s="23">
        <v>129.4</v>
      </c>
      <c r="G17" s="90"/>
      <c r="H17" s="90">
        <f t="shared" si="1"/>
        <v>129.4</v>
      </c>
      <c r="I17" s="91">
        <f t="shared" si="2"/>
        <v>-411.74652241112824</v>
      </c>
      <c r="J17" s="92">
        <v>0</v>
      </c>
      <c r="K17" s="13">
        <v>0.75</v>
      </c>
      <c r="L17" s="13">
        <f t="shared" si="0"/>
        <v>0</v>
      </c>
    </row>
    <row r="18" spans="1:12" ht="12.75">
      <c r="A18" s="87">
        <v>13</v>
      </c>
      <c r="B18" s="83" t="s">
        <v>146</v>
      </c>
      <c r="C18" s="90">
        <v>-33.9</v>
      </c>
      <c r="D18" s="90"/>
      <c r="E18" s="90"/>
      <c r="F18" s="23">
        <v>238.8</v>
      </c>
      <c r="G18" s="90"/>
      <c r="H18" s="90">
        <f t="shared" si="1"/>
        <v>238.8</v>
      </c>
      <c r="I18" s="91">
        <f t="shared" si="2"/>
        <v>-14.195979899497486</v>
      </c>
      <c r="J18" s="92">
        <v>0</v>
      </c>
      <c r="K18" s="13">
        <v>0.75</v>
      </c>
      <c r="L18" s="13">
        <f t="shared" si="0"/>
        <v>0</v>
      </c>
    </row>
    <row r="19" spans="1:12" ht="12.75">
      <c r="A19" s="87">
        <v>14</v>
      </c>
      <c r="B19" s="83" t="s">
        <v>147</v>
      </c>
      <c r="C19" s="90">
        <v>-227.7</v>
      </c>
      <c r="D19" s="90"/>
      <c r="E19" s="90"/>
      <c r="F19" s="23">
        <v>135</v>
      </c>
      <c r="G19" s="90"/>
      <c r="H19" s="90">
        <f t="shared" si="1"/>
        <v>135</v>
      </c>
      <c r="I19" s="91">
        <f t="shared" si="2"/>
        <v>-168.66666666666666</v>
      </c>
      <c r="J19" s="92">
        <v>0</v>
      </c>
      <c r="K19" s="13">
        <v>0.75</v>
      </c>
      <c r="L19" s="13">
        <f t="shared" si="0"/>
        <v>0</v>
      </c>
    </row>
    <row r="20" spans="1:12" ht="12.75">
      <c r="A20" s="87">
        <v>15</v>
      </c>
      <c r="B20" s="83" t="s">
        <v>148</v>
      </c>
      <c r="C20" s="90">
        <v>-65.9</v>
      </c>
      <c r="D20" s="90"/>
      <c r="E20" s="90"/>
      <c r="F20" s="23">
        <v>323</v>
      </c>
      <c r="G20" s="90"/>
      <c r="H20" s="90">
        <f t="shared" si="1"/>
        <v>323</v>
      </c>
      <c r="I20" s="91">
        <f t="shared" si="2"/>
        <v>-20.40247678018576</v>
      </c>
      <c r="J20" s="92">
        <v>0</v>
      </c>
      <c r="K20" s="13">
        <v>0.75</v>
      </c>
      <c r="L20" s="13">
        <f t="shared" si="0"/>
        <v>0</v>
      </c>
    </row>
    <row r="21" spans="1:12" ht="12.75">
      <c r="A21" s="87">
        <v>16</v>
      </c>
      <c r="B21" s="83" t="s">
        <v>149</v>
      </c>
      <c r="C21" s="90">
        <v>-100.5</v>
      </c>
      <c r="D21" s="90"/>
      <c r="E21" s="90"/>
      <c r="F21" s="23">
        <v>284</v>
      </c>
      <c r="G21" s="90"/>
      <c r="H21" s="90">
        <f t="shared" si="1"/>
        <v>284</v>
      </c>
      <c r="I21" s="91">
        <f t="shared" si="2"/>
        <v>-35.38732394366197</v>
      </c>
      <c r="J21" s="92">
        <v>0</v>
      </c>
      <c r="K21" s="13">
        <v>0.75</v>
      </c>
      <c r="L21" s="13">
        <f t="shared" si="0"/>
        <v>0</v>
      </c>
    </row>
    <row r="22" spans="1:12" ht="12.75">
      <c r="A22" s="87">
        <v>17</v>
      </c>
      <c r="B22" s="83" t="s">
        <v>150</v>
      </c>
      <c r="C22" s="90">
        <v>-127.2</v>
      </c>
      <c r="D22" s="90"/>
      <c r="E22" s="90"/>
      <c r="F22" s="23">
        <v>265.9</v>
      </c>
      <c r="G22" s="90"/>
      <c r="H22" s="90">
        <f t="shared" si="1"/>
        <v>265.9</v>
      </c>
      <c r="I22" s="91">
        <f t="shared" si="2"/>
        <v>-47.837532907107935</v>
      </c>
      <c r="J22" s="92">
        <v>0</v>
      </c>
      <c r="K22" s="13">
        <v>0.75</v>
      </c>
      <c r="L22" s="13">
        <f t="shared" si="0"/>
        <v>0</v>
      </c>
    </row>
    <row r="23" spans="1:12" ht="12.75">
      <c r="A23" s="87">
        <v>18</v>
      </c>
      <c r="B23" s="83" t="s">
        <v>151</v>
      </c>
      <c r="C23" s="90">
        <v>-53.5</v>
      </c>
      <c r="D23" s="90"/>
      <c r="E23" s="90"/>
      <c r="F23" s="23">
        <v>183.8</v>
      </c>
      <c r="G23" s="90"/>
      <c r="H23" s="90">
        <f t="shared" si="1"/>
        <v>183.8</v>
      </c>
      <c r="I23" s="91">
        <f t="shared" si="2"/>
        <v>-29.10772578890098</v>
      </c>
      <c r="J23" s="92">
        <v>0</v>
      </c>
      <c r="K23" s="13">
        <v>0.75</v>
      </c>
      <c r="L23" s="13">
        <f t="shared" si="0"/>
        <v>0</v>
      </c>
    </row>
    <row r="24" spans="1:12" ht="12.75">
      <c r="A24" s="87">
        <v>19</v>
      </c>
      <c r="B24" s="83" t="s">
        <v>152</v>
      </c>
      <c r="C24" s="90">
        <v>-76.3</v>
      </c>
      <c r="D24" s="90"/>
      <c r="E24" s="90"/>
      <c r="F24" s="23">
        <v>673.6</v>
      </c>
      <c r="G24" s="90"/>
      <c r="H24" s="90">
        <f t="shared" si="1"/>
        <v>673.6</v>
      </c>
      <c r="I24" s="91">
        <f t="shared" si="2"/>
        <v>-11.327197149643704</v>
      </c>
      <c r="J24" s="92">
        <v>0</v>
      </c>
      <c r="K24" s="13">
        <v>0.75</v>
      </c>
      <c r="L24" s="13">
        <f t="shared" si="0"/>
        <v>0</v>
      </c>
    </row>
    <row r="25" spans="1:12" ht="11.25">
      <c r="A25" s="87">
        <v>20</v>
      </c>
      <c r="B25" s="23"/>
      <c r="C25" s="90"/>
      <c r="D25" s="90"/>
      <c r="E25" s="90"/>
      <c r="F25" s="23"/>
      <c r="G25" s="90"/>
      <c r="H25" s="90">
        <f t="shared" si="1"/>
        <v>0</v>
      </c>
      <c r="I25" s="91" t="e">
        <f t="shared" si="2"/>
        <v>#DIV/0!</v>
      </c>
      <c r="J25" s="92"/>
      <c r="K25" s="13">
        <v>0.75</v>
      </c>
      <c r="L25" s="13">
        <f t="shared" si="0"/>
        <v>0</v>
      </c>
    </row>
    <row r="26" spans="1:12" ht="11.25">
      <c r="A26" s="87">
        <v>21</v>
      </c>
      <c r="B26" s="23"/>
      <c r="C26" s="90"/>
      <c r="D26" s="90"/>
      <c r="E26" s="90"/>
      <c r="F26" s="90"/>
      <c r="G26" s="90"/>
      <c r="H26" s="90">
        <f t="shared" si="1"/>
        <v>0</v>
      </c>
      <c r="I26" s="91" t="e">
        <f t="shared" si="2"/>
        <v>#DIV/0!</v>
      </c>
      <c r="J26" s="92"/>
      <c r="K26" s="13">
        <v>0.75</v>
      </c>
      <c r="L26" s="13">
        <f t="shared" si="0"/>
        <v>0</v>
      </c>
    </row>
    <row r="27" spans="1:12" ht="11.25">
      <c r="A27" s="87">
        <v>22</v>
      </c>
      <c r="B27" s="23"/>
      <c r="C27" s="90"/>
      <c r="D27" s="93"/>
      <c r="E27" s="93"/>
      <c r="F27" s="23"/>
      <c r="G27" s="93"/>
      <c r="H27" s="90">
        <f t="shared" si="1"/>
        <v>0</v>
      </c>
      <c r="I27" s="91" t="e">
        <f t="shared" si="2"/>
        <v>#DIV/0!</v>
      </c>
      <c r="J27" s="92"/>
      <c r="K27" s="13">
        <v>0.75</v>
      </c>
      <c r="L27" s="13">
        <f t="shared" si="0"/>
        <v>0</v>
      </c>
    </row>
    <row r="28" spans="1:12" ht="11.25">
      <c r="A28" s="87">
        <v>23</v>
      </c>
      <c r="B28" s="23"/>
      <c r="C28" s="90"/>
      <c r="D28" s="93"/>
      <c r="E28" s="93"/>
      <c r="F28" s="23"/>
      <c r="G28" s="93"/>
      <c r="H28" s="90">
        <f t="shared" si="1"/>
        <v>0</v>
      </c>
      <c r="I28" s="91" t="e">
        <f t="shared" si="2"/>
        <v>#DIV/0!</v>
      </c>
      <c r="J28" s="92"/>
      <c r="K28" s="13">
        <v>0.75</v>
      </c>
      <c r="L28" s="13">
        <f t="shared" si="0"/>
        <v>0</v>
      </c>
    </row>
    <row r="29" spans="1:12" ht="11.25">
      <c r="A29" s="87">
        <v>24</v>
      </c>
      <c r="B29" s="23"/>
      <c r="C29" s="90"/>
      <c r="D29" s="93"/>
      <c r="E29" s="93"/>
      <c r="F29" s="23"/>
      <c r="G29" s="93"/>
      <c r="H29" s="90">
        <f t="shared" si="1"/>
        <v>0</v>
      </c>
      <c r="I29" s="91" t="e">
        <f t="shared" si="2"/>
        <v>#DIV/0!</v>
      </c>
      <c r="J29" s="92"/>
      <c r="K29" s="13">
        <v>0.75</v>
      </c>
      <c r="L29" s="13">
        <f t="shared" si="0"/>
        <v>0</v>
      </c>
    </row>
    <row r="30" spans="1:12" ht="11.25">
      <c r="A30" s="169" t="s">
        <v>24</v>
      </c>
      <c r="B30" s="169"/>
      <c r="C30" s="12">
        <f aca="true" t="shared" si="3" ref="C30:H30">SUM(C6:C29)</f>
        <v>-8177.699999999999</v>
      </c>
      <c r="D30" s="12">
        <f t="shared" si="3"/>
        <v>0</v>
      </c>
      <c r="E30" s="12">
        <f t="shared" si="3"/>
        <v>0</v>
      </c>
      <c r="F30" s="12">
        <f>SUM(F6:F29)</f>
        <v>21263.100000000002</v>
      </c>
      <c r="G30" s="12">
        <f>SUM(G6:G29)</f>
        <v>0</v>
      </c>
      <c r="H30" s="12">
        <f t="shared" si="3"/>
        <v>21263.100000000002</v>
      </c>
      <c r="I30" s="24" t="s">
        <v>5</v>
      </c>
      <c r="J30" s="28" t="s">
        <v>5</v>
      </c>
      <c r="K30" s="13">
        <v>0.75</v>
      </c>
      <c r="L30" s="29" t="s">
        <v>5</v>
      </c>
    </row>
    <row r="31" spans="1:10" s="18" customFormat="1" ht="11.25">
      <c r="A31" s="14"/>
      <c r="B31" s="15"/>
      <c r="C31" s="15"/>
      <c r="D31" s="16"/>
      <c r="E31" s="16"/>
      <c r="F31" s="16"/>
      <c r="G31" s="16"/>
      <c r="H31" s="16"/>
      <c r="I31" s="15"/>
      <c r="J31" s="17"/>
    </row>
    <row r="32" spans="1:10" s="18" customFormat="1" ht="11.25">
      <c r="A32" s="14"/>
      <c r="B32" s="15"/>
      <c r="C32" s="15"/>
      <c r="D32" s="16"/>
      <c r="E32" s="16"/>
      <c r="F32" s="16"/>
      <c r="G32" s="16"/>
      <c r="H32" s="16"/>
      <c r="I32" s="15"/>
      <c r="J32" s="17"/>
    </row>
    <row r="33" spans="1:10" s="18" customFormat="1" ht="11.25">
      <c r="A33" s="14"/>
      <c r="B33" s="15"/>
      <c r="C33" s="15"/>
      <c r="D33" s="16"/>
      <c r="E33" s="16"/>
      <c r="F33" s="16"/>
      <c r="G33" s="16"/>
      <c r="H33" s="16"/>
      <c r="I33" s="15"/>
      <c r="J33" s="17"/>
    </row>
    <row r="34" spans="1:10" s="18" customFormat="1" ht="11.25">
      <c r="A34" s="14"/>
      <c r="B34" s="15"/>
      <c r="C34" s="15"/>
      <c r="D34" s="16"/>
      <c r="E34" s="16"/>
      <c r="F34" s="16"/>
      <c r="G34" s="16"/>
      <c r="H34" s="16"/>
      <c r="I34" s="19"/>
      <c r="J34" s="17"/>
    </row>
    <row r="35" spans="1:10" s="18" customFormat="1" ht="11.25">
      <c r="A35" s="14"/>
      <c r="B35" s="15"/>
      <c r="C35" s="15"/>
      <c r="D35" s="16"/>
      <c r="E35" s="16"/>
      <c r="F35" s="16"/>
      <c r="G35" s="16"/>
      <c r="H35" s="16"/>
      <c r="I35" s="15"/>
      <c r="J35" s="17"/>
    </row>
    <row r="36" spans="1:10" s="18" customFormat="1" ht="11.25">
      <c r="A36" s="14"/>
      <c r="B36" s="15"/>
      <c r="C36" s="15"/>
      <c r="D36" s="16"/>
      <c r="E36" s="16"/>
      <c r="F36" s="16"/>
      <c r="G36" s="16"/>
      <c r="H36" s="16"/>
      <c r="I36" s="15"/>
      <c r="J36" s="17"/>
    </row>
    <row r="37" spans="1:10" s="18" customFormat="1" ht="11.25">
      <c r="A37" s="14"/>
      <c r="B37" s="15"/>
      <c r="C37" s="15"/>
      <c r="D37" s="16"/>
      <c r="E37" s="16"/>
      <c r="F37" s="16"/>
      <c r="G37" s="16"/>
      <c r="H37" s="16"/>
      <c r="I37" s="15"/>
      <c r="J37" s="17"/>
    </row>
    <row r="38" spans="1:10" s="18" customFormat="1" ht="11.25">
      <c r="A38" s="17"/>
      <c r="D38" s="16"/>
      <c r="E38" s="16"/>
      <c r="F38" s="16"/>
      <c r="G38" s="16"/>
      <c r="H38" s="16"/>
      <c r="J38" s="17"/>
    </row>
    <row r="39" spans="1:10" s="18" customFormat="1" ht="11.25">
      <c r="A39" s="17"/>
      <c r="D39" s="16"/>
      <c r="E39" s="16"/>
      <c r="F39" s="16"/>
      <c r="G39" s="16"/>
      <c r="H39" s="16"/>
      <c r="J39" s="17"/>
    </row>
    <row r="40" spans="1:10" s="18" customFormat="1" ht="11.25">
      <c r="A40" s="17"/>
      <c r="D40" s="16"/>
      <c r="E40" s="16"/>
      <c r="F40" s="16"/>
      <c r="G40" s="16"/>
      <c r="H40" s="16"/>
      <c r="J40" s="17"/>
    </row>
    <row r="41" spans="1:10" s="18" customFormat="1" ht="11.25">
      <c r="A41" s="17"/>
      <c r="J41" s="17"/>
    </row>
    <row r="42" spans="1:10" s="18" customFormat="1" ht="11.25">
      <c r="A42" s="17"/>
      <c r="J42" s="17"/>
    </row>
  </sheetData>
  <mergeCells count="6">
    <mergeCell ref="A30:B30"/>
    <mergeCell ref="A3:A4"/>
    <mergeCell ref="B3:B4"/>
    <mergeCell ref="A1:L1"/>
    <mergeCell ref="J3:J4"/>
    <mergeCell ref="K3:K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workbookViewId="0" topLeftCell="A1">
      <selection activeCell="G37" sqref="G37"/>
    </sheetView>
  </sheetViews>
  <sheetFormatPr defaultColWidth="9.00390625" defaultRowHeight="12.75"/>
  <cols>
    <col min="1" max="1" width="5.375" style="122" customWidth="1"/>
    <col min="2" max="2" width="24.625" style="122" customWidth="1"/>
    <col min="3" max="3" width="20.75390625" style="122" customWidth="1"/>
    <col min="4" max="5" width="9.25390625" style="122" hidden="1" customWidth="1"/>
    <col min="6" max="6" width="17.375" style="122" customWidth="1"/>
    <col min="7" max="7" width="18.125" style="122" customWidth="1"/>
    <col min="8" max="8" width="22.125" style="122" customWidth="1"/>
    <col min="9" max="9" width="14.25390625" style="122" customWidth="1"/>
    <col min="10" max="10" width="13.75390625" style="122" customWidth="1"/>
    <col min="11" max="11" width="12.25390625" style="122" customWidth="1"/>
    <col min="12" max="12" width="12.875" style="122" customWidth="1"/>
    <col min="13" max="16384" width="9.125" style="122" customWidth="1"/>
  </cols>
  <sheetData>
    <row r="1" spans="1:12" ht="54.75" customHeight="1">
      <c r="A1" s="177" t="s">
        <v>189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</row>
    <row r="2" spans="1:9" ht="11.25">
      <c r="A2" s="123"/>
      <c r="B2" s="123"/>
      <c r="C2" s="123"/>
      <c r="D2" s="123"/>
      <c r="E2" s="123"/>
      <c r="F2" s="123"/>
      <c r="G2" s="123"/>
      <c r="H2" s="123"/>
      <c r="I2" s="123"/>
    </row>
    <row r="3" spans="1:12" ht="111.75" customHeight="1">
      <c r="A3" s="178" t="s">
        <v>165</v>
      </c>
      <c r="B3" s="171" t="s">
        <v>74</v>
      </c>
      <c r="C3" s="37" t="s">
        <v>190</v>
      </c>
      <c r="D3" s="124"/>
      <c r="E3" s="124"/>
      <c r="F3" s="33" t="s">
        <v>211</v>
      </c>
      <c r="G3" s="33" t="s">
        <v>216</v>
      </c>
      <c r="H3" s="125" t="s">
        <v>191</v>
      </c>
      <c r="I3" s="33" t="s">
        <v>12</v>
      </c>
      <c r="J3" s="175" t="s">
        <v>186</v>
      </c>
      <c r="K3" s="175" t="s">
        <v>2</v>
      </c>
      <c r="L3" s="126" t="s">
        <v>3</v>
      </c>
    </row>
    <row r="4" spans="1:12" ht="42.75" customHeight="1">
      <c r="A4" s="178"/>
      <c r="B4" s="171"/>
      <c r="C4" s="33" t="s">
        <v>10</v>
      </c>
      <c r="D4" s="127" t="s">
        <v>4</v>
      </c>
      <c r="E4" s="127" t="s">
        <v>4</v>
      </c>
      <c r="F4" s="33" t="s">
        <v>14</v>
      </c>
      <c r="G4" s="33" t="s">
        <v>4</v>
      </c>
      <c r="H4" s="33" t="s">
        <v>15</v>
      </c>
      <c r="I4" s="33" t="s">
        <v>23</v>
      </c>
      <c r="J4" s="176"/>
      <c r="K4" s="176"/>
      <c r="L4" s="126" t="s">
        <v>17</v>
      </c>
    </row>
    <row r="5" spans="1:12" s="10" customFormat="1" ht="11.25" customHeight="1">
      <c r="A5" s="68">
        <v>1</v>
      </c>
      <c r="B5" s="68">
        <v>2</v>
      </c>
      <c r="C5" s="68">
        <v>3</v>
      </c>
      <c r="D5" s="128"/>
      <c r="E5" s="128"/>
      <c r="F5" s="23"/>
      <c r="G5" s="68">
        <v>5</v>
      </c>
      <c r="H5" s="68">
        <v>6</v>
      </c>
      <c r="I5" s="68">
        <v>7</v>
      </c>
      <c r="J5" s="68">
        <v>8</v>
      </c>
      <c r="K5" s="68">
        <v>9</v>
      </c>
      <c r="L5" s="68">
        <v>10</v>
      </c>
    </row>
    <row r="6" spans="1:12" ht="12.75">
      <c r="A6" s="129">
        <v>1</v>
      </c>
      <c r="B6" s="82" t="s">
        <v>134</v>
      </c>
      <c r="C6" s="90">
        <v>0</v>
      </c>
      <c r="D6" s="90"/>
      <c r="E6" s="90"/>
      <c r="F6" s="23">
        <v>393.7</v>
      </c>
      <c r="G6" s="90"/>
      <c r="H6" s="90">
        <f>F6+G6</f>
        <v>393.7</v>
      </c>
      <c r="I6" s="113">
        <f>C6/H6*100</f>
        <v>0</v>
      </c>
      <c r="J6" s="114">
        <v>1</v>
      </c>
      <c r="K6" s="115">
        <v>0.75</v>
      </c>
      <c r="L6" s="115">
        <f aca="true" t="shared" si="0" ref="L6:L29">J6*K6</f>
        <v>0.75</v>
      </c>
    </row>
    <row r="7" spans="1:12" ht="12.75">
      <c r="A7" s="129">
        <v>2</v>
      </c>
      <c r="B7" s="83" t="s">
        <v>135</v>
      </c>
      <c r="C7" s="90">
        <v>0</v>
      </c>
      <c r="D7" s="90"/>
      <c r="E7" s="90"/>
      <c r="F7" s="23">
        <v>246</v>
      </c>
      <c r="G7" s="90"/>
      <c r="H7" s="90">
        <f aca="true" t="shared" si="1" ref="H7:H29">F7+G7</f>
        <v>246</v>
      </c>
      <c r="I7" s="113">
        <f aca="true" t="shared" si="2" ref="I7:I29">C7/H7*100</f>
        <v>0</v>
      </c>
      <c r="J7" s="114">
        <v>1</v>
      </c>
      <c r="K7" s="115">
        <v>0.75</v>
      </c>
      <c r="L7" s="115">
        <f t="shared" si="0"/>
        <v>0.75</v>
      </c>
    </row>
    <row r="8" spans="1:12" ht="12.75">
      <c r="A8" s="129">
        <v>3</v>
      </c>
      <c r="B8" s="83" t="s">
        <v>136</v>
      </c>
      <c r="C8" s="90">
        <v>0</v>
      </c>
      <c r="D8" s="90"/>
      <c r="E8" s="90"/>
      <c r="F8" s="23">
        <v>300.8</v>
      </c>
      <c r="G8" s="90"/>
      <c r="H8" s="90">
        <f t="shared" si="1"/>
        <v>300.8</v>
      </c>
      <c r="I8" s="113">
        <f t="shared" si="2"/>
        <v>0</v>
      </c>
      <c r="J8" s="114">
        <v>1</v>
      </c>
      <c r="K8" s="115">
        <v>0.75</v>
      </c>
      <c r="L8" s="115">
        <f t="shared" si="0"/>
        <v>0.75</v>
      </c>
    </row>
    <row r="9" spans="1:12" ht="12.75">
      <c r="A9" s="129">
        <v>4</v>
      </c>
      <c r="B9" s="83" t="s">
        <v>137</v>
      </c>
      <c r="C9" s="90">
        <v>0</v>
      </c>
      <c r="D9" s="90"/>
      <c r="E9" s="90"/>
      <c r="F9" s="23">
        <v>453.9</v>
      </c>
      <c r="G9" s="90"/>
      <c r="H9" s="90">
        <f t="shared" si="1"/>
        <v>453.9</v>
      </c>
      <c r="I9" s="113">
        <f t="shared" si="2"/>
        <v>0</v>
      </c>
      <c r="J9" s="114">
        <v>1</v>
      </c>
      <c r="K9" s="115">
        <v>0.75</v>
      </c>
      <c r="L9" s="115">
        <f t="shared" si="0"/>
        <v>0.75</v>
      </c>
    </row>
    <row r="10" spans="1:12" ht="12.75">
      <c r="A10" s="129">
        <v>5</v>
      </c>
      <c r="B10" s="83" t="s">
        <v>138</v>
      </c>
      <c r="C10" s="90">
        <v>0</v>
      </c>
      <c r="D10" s="90"/>
      <c r="E10" s="90"/>
      <c r="F10" s="23">
        <v>439.1</v>
      </c>
      <c r="G10" s="90"/>
      <c r="H10" s="90">
        <f t="shared" si="1"/>
        <v>439.1</v>
      </c>
      <c r="I10" s="113">
        <f t="shared" si="2"/>
        <v>0</v>
      </c>
      <c r="J10" s="114">
        <v>1</v>
      </c>
      <c r="K10" s="115">
        <v>0.75</v>
      </c>
      <c r="L10" s="115">
        <f t="shared" si="0"/>
        <v>0.75</v>
      </c>
    </row>
    <row r="11" spans="1:12" ht="12.75">
      <c r="A11" s="129">
        <v>6</v>
      </c>
      <c r="B11" s="83" t="s">
        <v>139</v>
      </c>
      <c r="C11" s="90">
        <v>0</v>
      </c>
      <c r="D11" s="90"/>
      <c r="E11" s="90"/>
      <c r="F11" s="23">
        <v>194.6</v>
      </c>
      <c r="G11" s="90"/>
      <c r="H11" s="90">
        <f t="shared" si="1"/>
        <v>194.6</v>
      </c>
      <c r="I11" s="113">
        <f t="shared" si="2"/>
        <v>0</v>
      </c>
      <c r="J11" s="114">
        <v>1</v>
      </c>
      <c r="K11" s="115">
        <v>0.75</v>
      </c>
      <c r="L11" s="115">
        <f t="shared" si="0"/>
        <v>0.75</v>
      </c>
    </row>
    <row r="12" spans="1:12" ht="12.75">
      <c r="A12" s="129">
        <v>7</v>
      </c>
      <c r="B12" s="83" t="s">
        <v>140</v>
      </c>
      <c r="C12" s="90">
        <v>0</v>
      </c>
      <c r="D12" s="90"/>
      <c r="E12" s="90"/>
      <c r="F12" s="23">
        <v>154.1</v>
      </c>
      <c r="G12" s="90"/>
      <c r="H12" s="90">
        <f t="shared" si="1"/>
        <v>154.1</v>
      </c>
      <c r="I12" s="113">
        <f t="shared" si="2"/>
        <v>0</v>
      </c>
      <c r="J12" s="114">
        <v>1</v>
      </c>
      <c r="K12" s="115">
        <v>0.75</v>
      </c>
      <c r="L12" s="115">
        <f t="shared" si="0"/>
        <v>0.75</v>
      </c>
    </row>
    <row r="13" spans="1:12" ht="12.75">
      <c r="A13" s="129">
        <v>8</v>
      </c>
      <c r="B13" s="83" t="s">
        <v>141</v>
      </c>
      <c r="C13" s="90">
        <v>0</v>
      </c>
      <c r="D13" s="90"/>
      <c r="E13" s="90"/>
      <c r="F13" s="23">
        <v>13423.2</v>
      </c>
      <c r="G13" s="90"/>
      <c r="H13" s="90">
        <f t="shared" si="1"/>
        <v>13423.2</v>
      </c>
      <c r="I13" s="113">
        <f t="shared" si="2"/>
        <v>0</v>
      </c>
      <c r="J13" s="114">
        <v>1</v>
      </c>
      <c r="K13" s="115">
        <v>0.75</v>
      </c>
      <c r="L13" s="115">
        <f t="shared" si="0"/>
        <v>0.75</v>
      </c>
    </row>
    <row r="14" spans="1:12" ht="12.75">
      <c r="A14" s="129">
        <v>9</v>
      </c>
      <c r="B14" s="83" t="s">
        <v>142</v>
      </c>
      <c r="C14" s="90">
        <v>0</v>
      </c>
      <c r="D14" s="90"/>
      <c r="E14" s="90"/>
      <c r="F14" s="23">
        <v>223.3</v>
      </c>
      <c r="G14" s="90"/>
      <c r="H14" s="90">
        <f t="shared" si="1"/>
        <v>223.3</v>
      </c>
      <c r="I14" s="113">
        <f t="shared" si="2"/>
        <v>0</v>
      </c>
      <c r="J14" s="114">
        <v>1</v>
      </c>
      <c r="K14" s="115">
        <v>0.75</v>
      </c>
      <c r="L14" s="115">
        <f t="shared" si="0"/>
        <v>0.75</v>
      </c>
    </row>
    <row r="15" spans="1:12" ht="12.75">
      <c r="A15" s="129">
        <v>10</v>
      </c>
      <c r="B15" s="83" t="s">
        <v>143</v>
      </c>
      <c r="C15" s="90">
        <v>0</v>
      </c>
      <c r="D15" s="90"/>
      <c r="E15" s="90"/>
      <c r="F15" s="23">
        <v>262.6</v>
      </c>
      <c r="G15" s="90"/>
      <c r="H15" s="90">
        <f t="shared" si="1"/>
        <v>262.6</v>
      </c>
      <c r="I15" s="113">
        <f t="shared" si="2"/>
        <v>0</v>
      </c>
      <c r="J15" s="114">
        <v>1</v>
      </c>
      <c r="K15" s="115">
        <v>0.75</v>
      </c>
      <c r="L15" s="115">
        <f t="shared" si="0"/>
        <v>0.75</v>
      </c>
    </row>
    <row r="16" spans="1:12" ht="12.75">
      <c r="A16" s="129">
        <v>11</v>
      </c>
      <c r="B16" s="83" t="s">
        <v>144</v>
      </c>
      <c r="C16" s="90">
        <v>0</v>
      </c>
      <c r="D16" s="90"/>
      <c r="E16" s="90"/>
      <c r="F16" s="23">
        <v>2938.3</v>
      </c>
      <c r="G16" s="90"/>
      <c r="H16" s="90">
        <f t="shared" si="1"/>
        <v>2938.3</v>
      </c>
      <c r="I16" s="113">
        <f t="shared" si="2"/>
        <v>0</v>
      </c>
      <c r="J16" s="114">
        <v>1</v>
      </c>
      <c r="K16" s="115">
        <v>0.75</v>
      </c>
      <c r="L16" s="115">
        <f t="shared" si="0"/>
        <v>0.75</v>
      </c>
    </row>
    <row r="17" spans="1:12" ht="12.75">
      <c r="A17" s="129">
        <v>12</v>
      </c>
      <c r="B17" s="83" t="s">
        <v>145</v>
      </c>
      <c r="C17" s="90">
        <v>0</v>
      </c>
      <c r="D17" s="90"/>
      <c r="E17" s="90"/>
      <c r="F17" s="23">
        <v>129.4</v>
      </c>
      <c r="G17" s="90"/>
      <c r="H17" s="90">
        <f t="shared" si="1"/>
        <v>129.4</v>
      </c>
      <c r="I17" s="113">
        <f t="shared" si="2"/>
        <v>0</v>
      </c>
      <c r="J17" s="114">
        <v>1</v>
      </c>
      <c r="K17" s="115">
        <v>0.75</v>
      </c>
      <c r="L17" s="115">
        <f t="shared" si="0"/>
        <v>0.75</v>
      </c>
    </row>
    <row r="18" spans="1:12" ht="12.75">
      <c r="A18" s="129">
        <v>13</v>
      </c>
      <c r="B18" s="83" t="s">
        <v>146</v>
      </c>
      <c r="C18" s="90">
        <v>0</v>
      </c>
      <c r="D18" s="90"/>
      <c r="E18" s="90"/>
      <c r="F18" s="23">
        <v>238.8</v>
      </c>
      <c r="G18" s="90"/>
      <c r="H18" s="90">
        <f t="shared" si="1"/>
        <v>238.8</v>
      </c>
      <c r="I18" s="113">
        <f t="shared" si="2"/>
        <v>0</v>
      </c>
      <c r="J18" s="114">
        <v>1</v>
      </c>
      <c r="K18" s="115">
        <v>0.75</v>
      </c>
      <c r="L18" s="115">
        <f t="shared" si="0"/>
        <v>0.75</v>
      </c>
    </row>
    <row r="19" spans="1:12" ht="12.75">
      <c r="A19" s="129">
        <v>14</v>
      </c>
      <c r="B19" s="83" t="s">
        <v>147</v>
      </c>
      <c r="C19" s="90">
        <v>0</v>
      </c>
      <c r="D19" s="90"/>
      <c r="E19" s="90"/>
      <c r="F19" s="23">
        <v>135</v>
      </c>
      <c r="G19" s="90"/>
      <c r="H19" s="90">
        <f t="shared" si="1"/>
        <v>135</v>
      </c>
      <c r="I19" s="113">
        <f t="shared" si="2"/>
        <v>0</v>
      </c>
      <c r="J19" s="114">
        <v>1</v>
      </c>
      <c r="K19" s="115">
        <v>0.75</v>
      </c>
      <c r="L19" s="115">
        <f t="shared" si="0"/>
        <v>0.75</v>
      </c>
    </row>
    <row r="20" spans="1:12" ht="12.75">
      <c r="A20" s="129">
        <v>15</v>
      </c>
      <c r="B20" s="83" t="s">
        <v>148</v>
      </c>
      <c r="C20" s="90">
        <v>0</v>
      </c>
      <c r="D20" s="90"/>
      <c r="E20" s="90"/>
      <c r="F20" s="23">
        <v>323</v>
      </c>
      <c r="G20" s="90"/>
      <c r="H20" s="90">
        <f t="shared" si="1"/>
        <v>323</v>
      </c>
      <c r="I20" s="113">
        <f t="shared" si="2"/>
        <v>0</v>
      </c>
      <c r="J20" s="114">
        <v>1</v>
      </c>
      <c r="K20" s="115">
        <v>0.75</v>
      </c>
      <c r="L20" s="115">
        <f t="shared" si="0"/>
        <v>0.75</v>
      </c>
    </row>
    <row r="21" spans="1:12" ht="12.75">
      <c r="A21" s="129">
        <v>16</v>
      </c>
      <c r="B21" s="83" t="s">
        <v>149</v>
      </c>
      <c r="C21" s="90">
        <v>0</v>
      </c>
      <c r="D21" s="90"/>
      <c r="E21" s="90"/>
      <c r="F21" s="23">
        <v>284</v>
      </c>
      <c r="G21" s="90"/>
      <c r="H21" s="90">
        <f t="shared" si="1"/>
        <v>284</v>
      </c>
      <c r="I21" s="113">
        <f t="shared" si="2"/>
        <v>0</v>
      </c>
      <c r="J21" s="114">
        <v>1</v>
      </c>
      <c r="K21" s="115">
        <v>0.75</v>
      </c>
      <c r="L21" s="115">
        <f t="shared" si="0"/>
        <v>0.75</v>
      </c>
    </row>
    <row r="22" spans="1:12" ht="12.75">
      <c r="A22" s="129">
        <v>17</v>
      </c>
      <c r="B22" s="83" t="s">
        <v>150</v>
      </c>
      <c r="C22" s="90">
        <v>0</v>
      </c>
      <c r="D22" s="90"/>
      <c r="E22" s="90"/>
      <c r="F22" s="23">
        <v>265.9</v>
      </c>
      <c r="G22" s="90"/>
      <c r="H22" s="90">
        <f t="shared" si="1"/>
        <v>265.9</v>
      </c>
      <c r="I22" s="113">
        <f t="shared" si="2"/>
        <v>0</v>
      </c>
      <c r="J22" s="114">
        <v>1</v>
      </c>
      <c r="K22" s="115">
        <v>0.75</v>
      </c>
      <c r="L22" s="115">
        <f t="shared" si="0"/>
        <v>0.75</v>
      </c>
    </row>
    <row r="23" spans="1:12" ht="12.75">
      <c r="A23" s="129">
        <v>18</v>
      </c>
      <c r="B23" s="83" t="s">
        <v>151</v>
      </c>
      <c r="C23" s="90">
        <v>0</v>
      </c>
      <c r="D23" s="90"/>
      <c r="E23" s="90"/>
      <c r="F23" s="23">
        <v>183.8</v>
      </c>
      <c r="G23" s="90"/>
      <c r="H23" s="90">
        <f t="shared" si="1"/>
        <v>183.8</v>
      </c>
      <c r="I23" s="113">
        <f t="shared" si="2"/>
        <v>0</v>
      </c>
      <c r="J23" s="114">
        <v>1</v>
      </c>
      <c r="K23" s="115">
        <v>0.75</v>
      </c>
      <c r="L23" s="115">
        <f t="shared" si="0"/>
        <v>0.75</v>
      </c>
    </row>
    <row r="24" spans="1:12" ht="12.75">
      <c r="A24" s="129">
        <v>19</v>
      </c>
      <c r="B24" s="83" t="s">
        <v>152</v>
      </c>
      <c r="C24" s="90">
        <v>0</v>
      </c>
      <c r="D24" s="90"/>
      <c r="E24" s="90"/>
      <c r="F24" s="23">
        <v>673.6</v>
      </c>
      <c r="G24" s="90"/>
      <c r="H24" s="90">
        <f t="shared" si="1"/>
        <v>673.6</v>
      </c>
      <c r="I24" s="113">
        <f t="shared" si="2"/>
        <v>0</v>
      </c>
      <c r="J24" s="114">
        <v>1</v>
      </c>
      <c r="K24" s="115">
        <v>0.75</v>
      </c>
      <c r="L24" s="115">
        <f t="shared" si="0"/>
        <v>0.75</v>
      </c>
    </row>
    <row r="25" spans="1:12" ht="11.25">
      <c r="A25" s="129">
        <v>20</v>
      </c>
      <c r="B25" s="116"/>
      <c r="C25" s="90"/>
      <c r="D25" s="90"/>
      <c r="E25" s="90"/>
      <c r="F25" s="23"/>
      <c r="G25" s="90"/>
      <c r="H25" s="90">
        <f t="shared" si="1"/>
        <v>0</v>
      </c>
      <c r="I25" s="113" t="e">
        <f t="shared" si="2"/>
        <v>#DIV/0!</v>
      </c>
      <c r="J25" s="114"/>
      <c r="K25" s="115">
        <v>0.75</v>
      </c>
      <c r="L25" s="115">
        <f t="shared" si="0"/>
        <v>0</v>
      </c>
    </row>
    <row r="26" spans="1:12" ht="11.25">
      <c r="A26" s="129">
        <v>21</v>
      </c>
      <c r="B26" s="116"/>
      <c r="C26" s="90"/>
      <c r="D26" s="90"/>
      <c r="E26" s="90"/>
      <c r="F26" s="23"/>
      <c r="G26" s="90"/>
      <c r="H26" s="90">
        <f t="shared" si="1"/>
        <v>0</v>
      </c>
      <c r="I26" s="113" t="e">
        <f t="shared" si="2"/>
        <v>#DIV/0!</v>
      </c>
      <c r="J26" s="114"/>
      <c r="K26" s="115">
        <v>0.75</v>
      </c>
      <c r="L26" s="115">
        <f t="shared" si="0"/>
        <v>0</v>
      </c>
    </row>
    <row r="27" spans="1:12" ht="11.25">
      <c r="A27" s="129">
        <v>22</v>
      </c>
      <c r="B27" s="116"/>
      <c r="C27" s="90"/>
      <c r="D27" s="93"/>
      <c r="E27" s="93"/>
      <c r="F27" s="23"/>
      <c r="G27" s="93"/>
      <c r="H27" s="90">
        <f t="shared" si="1"/>
        <v>0</v>
      </c>
      <c r="I27" s="113" t="e">
        <f t="shared" si="2"/>
        <v>#DIV/0!</v>
      </c>
      <c r="J27" s="114"/>
      <c r="K27" s="115">
        <v>0.75</v>
      </c>
      <c r="L27" s="115">
        <f t="shared" si="0"/>
        <v>0</v>
      </c>
    </row>
    <row r="28" spans="1:12" ht="11.25">
      <c r="A28" s="129">
        <v>23</v>
      </c>
      <c r="B28" s="116"/>
      <c r="C28" s="90"/>
      <c r="D28" s="93"/>
      <c r="E28" s="93"/>
      <c r="F28" s="23"/>
      <c r="G28" s="93"/>
      <c r="H28" s="90">
        <f t="shared" si="1"/>
        <v>0</v>
      </c>
      <c r="I28" s="113" t="e">
        <f t="shared" si="2"/>
        <v>#DIV/0!</v>
      </c>
      <c r="J28" s="114"/>
      <c r="K28" s="115">
        <v>0.75</v>
      </c>
      <c r="L28" s="115">
        <f t="shared" si="0"/>
        <v>0</v>
      </c>
    </row>
    <row r="29" spans="1:12" ht="11.25">
      <c r="A29" s="129">
        <v>24</v>
      </c>
      <c r="B29" s="116"/>
      <c r="C29" s="90"/>
      <c r="D29" s="93"/>
      <c r="E29" s="93"/>
      <c r="F29" s="23"/>
      <c r="G29" s="93"/>
      <c r="H29" s="90">
        <f t="shared" si="1"/>
        <v>0</v>
      </c>
      <c r="I29" s="113" t="e">
        <f t="shared" si="2"/>
        <v>#DIV/0!</v>
      </c>
      <c r="J29" s="114"/>
      <c r="K29" s="115">
        <v>0.75</v>
      </c>
      <c r="L29" s="115">
        <f t="shared" si="0"/>
        <v>0</v>
      </c>
    </row>
    <row r="30" spans="1:12" ht="11.25">
      <c r="A30" s="178" t="s">
        <v>24</v>
      </c>
      <c r="B30" s="178"/>
      <c r="C30" s="12">
        <f aca="true" t="shared" si="3" ref="C30:H30">SUM(C6:C29)</f>
        <v>0</v>
      </c>
      <c r="D30" s="12">
        <f t="shared" si="3"/>
        <v>0</v>
      </c>
      <c r="E30" s="12">
        <f t="shared" si="3"/>
        <v>0</v>
      </c>
      <c r="F30" s="12">
        <f>SUM(F6:F29)</f>
        <v>21263.100000000002</v>
      </c>
      <c r="G30" s="12">
        <f>SUM(G6:G29)</f>
        <v>0</v>
      </c>
      <c r="H30" s="12">
        <f t="shared" si="3"/>
        <v>21263.100000000002</v>
      </c>
      <c r="I30" s="130" t="s">
        <v>5</v>
      </c>
      <c r="J30" s="131" t="s">
        <v>5</v>
      </c>
      <c r="K30" s="115">
        <v>0.75</v>
      </c>
      <c r="L30" s="132" t="s">
        <v>5</v>
      </c>
    </row>
    <row r="31" spans="1:9" s="135" customFormat="1" ht="11.25">
      <c r="A31" s="133"/>
      <c r="B31" s="133"/>
      <c r="C31" s="133"/>
      <c r="D31" s="134"/>
      <c r="E31" s="134"/>
      <c r="F31" s="134"/>
      <c r="G31" s="134"/>
      <c r="H31" s="134"/>
      <c r="I31" s="133"/>
    </row>
    <row r="32" spans="1:9" s="135" customFormat="1" ht="11.25">
      <c r="A32" s="133"/>
      <c r="B32" s="133"/>
      <c r="C32" s="133"/>
      <c r="D32" s="134"/>
      <c r="E32" s="134"/>
      <c r="F32" s="134"/>
      <c r="G32" s="134"/>
      <c r="H32" s="134"/>
      <c r="I32" s="133"/>
    </row>
    <row r="33" spans="1:9" s="135" customFormat="1" ht="11.25">
      <c r="A33" s="133"/>
      <c r="B33" s="133"/>
      <c r="C33" s="133"/>
      <c r="D33" s="134"/>
      <c r="E33" s="134"/>
      <c r="F33" s="134"/>
      <c r="G33" s="134"/>
      <c r="H33" s="134"/>
      <c r="I33" s="133"/>
    </row>
    <row r="34" spans="1:9" s="135" customFormat="1" ht="11.25">
      <c r="A34" s="133"/>
      <c r="B34" s="133"/>
      <c r="C34" s="133"/>
      <c r="D34" s="134"/>
      <c r="E34" s="134"/>
      <c r="F34" s="134"/>
      <c r="G34" s="134"/>
      <c r="H34" s="134"/>
      <c r="I34" s="136"/>
    </row>
    <row r="35" spans="1:9" s="135" customFormat="1" ht="11.25">
      <c r="A35" s="133"/>
      <c r="B35" s="133"/>
      <c r="C35" s="133"/>
      <c r="D35" s="134"/>
      <c r="E35" s="134"/>
      <c r="F35" s="134"/>
      <c r="G35" s="134"/>
      <c r="H35" s="134"/>
      <c r="I35" s="133"/>
    </row>
    <row r="36" spans="1:9" s="135" customFormat="1" ht="11.25">
      <c r="A36" s="133"/>
      <c r="B36" s="133"/>
      <c r="C36" s="133"/>
      <c r="D36" s="134"/>
      <c r="E36" s="134"/>
      <c r="F36" s="134"/>
      <c r="G36" s="134"/>
      <c r="H36" s="134"/>
      <c r="I36" s="133"/>
    </row>
    <row r="37" spans="1:9" s="135" customFormat="1" ht="11.25">
      <c r="A37" s="133"/>
      <c r="B37" s="133"/>
      <c r="C37" s="133"/>
      <c r="D37" s="134"/>
      <c r="E37" s="134"/>
      <c r="F37" s="134"/>
      <c r="G37" s="134"/>
      <c r="H37" s="134"/>
      <c r="I37" s="133"/>
    </row>
    <row r="38" spans="4:8" s="135" customFormat="1" ht="11.25">
      <c r="D38" s="134"/>
      <c r="E38" s="134"/>
      <c r="F38" s="134"/>
      <c r="G38" s="134"/>
      <c r="H38" s="134"/>
    </row>
    <row r="39" spans="4:8" s="135" customFormat="1" ht="11.25">
      <c r="D39" s="134"/>
      <c r="E39" s="134"/>
      <c r="F39" s="134"/>
      <c r="G39" s="134"/>
      <c r="H39" s="134"/>
    </row>
    <row r="40" spans="4:8" s="135" customFormat="1" ht="11.25">
      <c r="D40" s="134"/>
      <c r="E40" s="134"/>
      <c r="F40" s="134"/>
      <c r="G40" s="134"/>
      <c r="H40" s="134"/>
    </row>
    <row r="41" s="135" customFormat="1" ht="11.25"/>
    <row r="42" s="135" customFormat="1" ht="11.25"/>
  </sheetData>
  <mergeCells count="6">
    <mergeCell ref="J3:J4"/>
    <mergeCell ref="K3:K4"/>
    <mergeCell ref="A1:L1"/>
    <mergeCell ref="A30:B30"/>
    <mergeCell ref="A3:A4"/>
    <mergeCell ref="B3:B4"/>
  </mergeCells>
  <printOptions/>
  <pageMargins left="0.59" right="0.3937007874015748" top="1.1811023622047245" bottom="0.984251968503937" header="0.7086614173228347" footer="0.5118110236220472"/>
  <pageSetup fitToHeight="1" fitToWidth="1" horizontalDpi="600" verticalDpi="600" orientation="landscape" paperSize="9" scale="83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41"/>
  <sheetViews>
    <sheetView workbookViewId="0" topLeftCell="A1">
      <selection activeCell="G33" sqref="G33"/>
    </sheetView>
  </sheetViews>
  <sheetFormatPr defaultColWidth="9.00390625" defaultRowHeight="12.75"/>
  <cols>
    <col min="1" max="1" width="6.25390625" style="1" customWidth="1"/>
    <col min="2" max="2" width="24.25390625" style="2" customWidth="1"/>
    <col min="3" max="3" width="22.375" style="2" customWidth="1"/>
    <col min="4" max="5" width="9.25390625" style="2" hidden="1" customWidth="1"/>
    <col min="6" max="6" width="20.00390625" style="2" customWidth="1"/>
    <col min="7" max="7" width="20.75390625" style="2" customWidth="1"/>
    <col min="8" max="8" width="23.375" style="2" customWidth="1"/>
    <col min="9" max="9" width="14.25390625" style="2" customWidth="1"/>
    <col min="10" max="10" width="15.125" style="1" customWidth="1"/>
    <col min="11" max="11" width="14.625" style="2" customWidth="1"/>
    <col min="12" max="12" width="13.25390625" style="2" customWidth="1"/>
    <col min="13" max="16384" width="9.125" style="2" customWidth="1"/>
  </cols>
  <sheetData>
    <row r="1" spans="1:12" ht="55.5" customHeight="1">
      <c r="A1" s="173" t="s">
        <v>164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76.25" customHeight="1">
      <c r="A3" s="170" t="s">
        <v>165</v>
      </c>
      <c r="B3" s="171" t="s">
        <v>74</v>
      </c>
      <c r="C3" s="6" t="s">
        <v>166</v>
      </c>
      <c r="D3" s="20"/>
      <c r="E3" s="20"/>
      <c r="F3" s="26" t="s">
        <v>201</v>
      </c>
      <c r="G3" s="26" t="s">
        <v>212</v>
      </c>
      <c r="H3" s="22" t="s">
        <v>167</v>
      </c>
      <c r="I3" s="5" t="s">
        <v>168</v>
      </c>
      <c r="J3" s="163" t="s">
        <v>8</v>
      </c>
      <c r="K3" s="163" t="s">
        <v>169</v>
      </c>
      <c r="L3" s="6" t="s">
        <v>3</v>
      </c>
    </row>
    <row r="4" spans="1:12" s="10" customFormat="1" ht="42.75" customHeight="1">
      <c r="A4" s="170"/>
      <c r="B4" s="171"/>
      <c r="C4" s="8" t="s">
        <v>14</v>
      </c>
      <c r="D4" s="7" t="s">
        <v>4</v>
      </c>
      <c r="E4" s="7" t="s">
        <v>4</v>
      </c>
      <c r="F4" s="8" t="s">
        <v>14</v>
      </c>
      <c r="G4" s="8" t="s">
        <v>115</v>
      </c>
      <c r="H4" s="8" t="s">
        <v>25</v>
      </c>
      <c r="I4" s="8" t="s">
        <v>23</v>
      </c>
      <c r="J4" s="164"/>
      <c r="K4" s="164"/>
      <c r="L4" s="9" t="s">
        <v>17</v>
      </c>
    </row>
    <row r="5" spans="1:12" s="10" customFormat="1" ht="10.5" customHeight="1">
      <c r="A5" s="31">
        <v>1</v>
      </c>
      <c r="B5" s="31">
        <v>2</v>
      </c>
      <c r="C5" s="8">
        <v>3</v>
      </c>
      <c r="D5" s="7"/>
      <c r="E5" s="7"/>
      <c r="F5" s="8">
        <v>4</v>
      </c>
      <c r="G5" s="8">
        <v>5</v>
      </c>
      <c r="H5" s="8">
        <v>6</v>
      </c>
      <c r="I5" s="8">
        <v>7</v>
      </c>
      <c r="J5" s="8">
        <v>8</v>
      </c>
      <c r="K5" s="8">
        <v>9</v>
      </c>
      <c r="L5" s="9">
        <v>10</v>
      </c>
    </row>
    <row r="6" spans="1:12" ht="12.75">
      <c r="A6" s="87">
        <v>1</v>
      </c>
      <c r="B6" s="82" t="s">
        <v>134</v>
      </c>
      <c r="C6" s="90">
        <v>0</v>
      </c>
      <c r="D6" s="90"/>
      <c r="E6" s="90"/>
      <c r="F6" s="90">
        <v>5269.3</v>
      </c>
      <c r="G6" s="155">
        <v>2308.8</v>
      </c>
      <c r="H6" s="90">
        <f>F6-G6</f>
        <v>2960.5</v>
      </c>
      <c r="I6" s="118">
        <f>C6/H6*100</f>
        <v>0</v>
      </c>
      <c r="J6" s="92">
        <v>1</v>
      </c>
      <c r="K6" s="13">
        <v>0.75</v>
      </c>
      <c r="L6" s="13">
        <f aca="true" t="shared" si="0" ref="L6:L28">J6*K6</f>
        <v>0.75</v>
      </c>
    </row>
    <row r="7" spans="1:12" ht="12.75">
      <c r="A7" s="87">
        <v>2</v>
      </c>
      <c r="B7" s="83" t="s">
        <v>135</v>
      </c>
      <c r="C7" s="90">
        <v>0</v>
      </c>
      <c r="D7" s="90"/>
      <c r="E7" s="90"/>
      <c r="F7" s="90">
        <v>5756.3</v>
      </c>
      <c r="G7" s="155">
        <v>3265.1</v>
      </c>
      <c r="H7" s="90">
        <f aca="true" t="shared" si="1" ref="H7:H28">F7-G7</f>
        <v>2491.2000000000003</v>
      </c>
      <c r="I7" s="118">
        <f>C7/H7*100</f>
        <v>0</v>
      </c>
      <c r="J7" s="92">
        <v>1</v>
      </c>
      <c r="K7" s="13">
        <v>0.75</v>
      </c>
      <c r="L7" s="13">
        <f t="shared" si="0"/>
        <v>0.75</v>
      </c>
    </row>
    <row r="8" spans="1:12" ht="12.75">
      <c r="A8" s="87">
        <v>3</v>
      </c>
      <c r="B8" s="83" t="s">
        <v>136</v>
      </c>
      <c r="C8" s="90">
        <v>0</v>
      </c>
      <c r="D8" s="90"/>
      <c r="E8" s="90"/>
      <c r="F8" s="90">
        <v>3317.5</v>
      </c>
      <c r="G8" s="155">
        <v>621.8</v>
      </c>
      <c r="H8" s="90">
        <f t="shared" si="1"/>
        <v>2695.7</v>
      </c>
      <c r="I8" s="118">
        <f aca="true" t="shared" si="2" ref="I8:I28">C8/H8*100</f>
        <v>0</v>
      </c>
      <c r="J8" s="92">
        <v>1</v>
      </c>
      <c r="K8" s="13">
        <v>0.75</v>
      </c>
      <c r="L8" s="13">
        <f t="shared" si="0"/>
        <v>0.75</v>
      </c>
    </row>
    <row r="9" spans="1:12" ht="12.75">
      <c r="A9" s="87">
        <v>4</v>
      </c>
      <c r="B9" s="83" t="s">
        <v>137</v>
      </c>
      <c r="C9" s="90">
        <v>0</v>
      </c>
      <c r="D9" s="90"/>
      <c r="E9" s="90"/>
      <c r="F9" s="90">
        <v>2503.8</v>
      </c>
      <c r="G9" s="155">
        <v>539</v>
      </c>
      <c r="H9" s="90">
        <f t="shared" si="1"/>
        <v>1964.8000000000002</v>
      </c>
      <c r="I9" s="118">
        <f t="shared" si="2"/>
        <v>0</v>
      </c>
      <c r="J9" s="92">
        <v>1</v>
      </c>
      <c r="K9" s="13">
        <v>0.75</v>
      </c>
      <c r="L9" s="13">
        <f t="shared" si="0"/>
        <v>0.75</v>
      </c>
    </row>
    <row r="10" spans="1:12" ht="12.75">
      <c r="A10" s="87">
        <v>5</v>
      </c>
      <c r="B10" s="83" t="s">
        <v>138</v>
      </c>
      <c r="C10" s="90">
        <v>0</v>
      </c>
      <c r="D10" s="90"/>
      <c r="E10" s="90"/>
      <c r="F10" s="90">
        <v>2223.9</v>
      </c>
      <c r="G10" s="155">
        <v>191</v>
      </c>
      <c r="H10" s="90">
        <f t="shared" si="1"/>
        <v>2032.9</v>
      </c>
      <c r="I10" s="118">
        <f t="shared" si="2"/>
        <v>0</v>
      </c>
      <c r="J10" s="92">
        <v>1</v>
      </c>
      <c r="K10" s="13">
        <v>0.75</v>
      </c>
      <c r="L10" s="13">
        <f t="shared" si="0"/>
        <v>0.75</v>
      </c>
    </row>
    <row r="11" spans="1:12" ht="12.75">
      <c r="A11" s="87">
        <v>6</v>
      </c>
      <c r="B11" s="83" t="s">
        <v>139</v>
      </c>
      <c r="C11" s="90">
        <v>0</v>
      </c>
      <c r="D11" s="90"/>
      <c r="E11" s="90"/>
      <c r="F11" s="90">
        <v>2882.4</v>
      </c>
      <c r="G11" s="155">
        <v>446.6</v>
      </c>
      <c r="H11" s="90">
        <f t="shared" si="1"/>
        <v>2435.8</v>
      </c>
      <c r="I11" s="118">
        <f t="shared" si="2"/>
        <v>0</v>
      </c>
      <c r="J11" s="92">
        <v>1</v>
      </c>
      <c r="K11" s="13">
        <v>0.75</v>
      </c>
      <c r="L11" s="13">
        <f t="shared" si="0"/>
        <v>0.75</v>
      </c>
    </row>
    <row r="12" spans="1:12" ht="12.75">
      <c r="A12" s="87">
        <v>7</v>
      </c>
      <c r="B12" s="83" t="s">
        <v>140</v>
      </c>
      <c r="C12" s="90">
        <v>0</v>
      </c>
      <c r="D12" s="90"/>
      <c r="E12" s="90"/>
      <c r="F12" s="90">
        <v>2399.1</v>
      </c>
      <c r="G12" s="155">
        <v>214.5</v>
      </c>
      <c r="H12" s="90">
        <f t="shared" si="1"/>
        <v>2184.6</v>
      </c>
      <c r="I12" s="118">
        <f t="shared" si="2"/>
        <v>0</v>
      </c>
      <c r="J12" s="92">
        <v>1</v>
      </c>
      <c r="K12" s="13">
        <v>0.75</v>
      </c>
      <c r="L12" s="13">
        <f t="shared" si="0"/>
        <v>0.75</v>
      </c>
    </row>
    <row r="13" spans="1:12" ht="12.75">
      <c r="A13" s="87">
        <v>8</v>
      </c>
      <c r="B13" s="83" t="s">
        <v>141</v>
      </c>
      <c r="C13" s="90">
        <v>0</v>
      </c>
      <c r="D13" s="90"/>
      <c r="E13" s="90"/>
      <c r="F13" s="90">
        <v>35014.9</v>
      </c>
      <c r="G13" s="155">
        <v>15784</v>
      </c>
      <c r="H13" s="90">
        <f t="shared" si="1"/>
        <v>19230.9</v>
      </c>
      <c r="I13" s="118">
        <f t="shared" si="2"/>
        <v>0</v>
      </c>
      <c r="J13" s="92">
        <v>1</v>
      </c>
      <c r="K13" s="13">
        <v>0.75</v>
      </c>
      <c r="L13" s="13">
        <f t="shared" si="0"/>
        <v>0.75</v>
      </c>
    </row>
    <row r="14" spans="1:12" ht="12.75">
      <c r="A14" s="87">
        <v>9</v>
      </c>
      <c r="B14" s="83" t="s">
        <v>142</v>
      </c>
      <c r="C14" s="90">
        <v>0</v>
      </c>
      <c r="D14" s="90"/>
      <c r="E14" s="90"/>
      <c r="F14" s="90">
        <v>5677.9</v>
      </c>
      <c r="G14" s="155">
        <v>1599.2</v>
      </c>
      <c r="H14" s="90">
        <f t="shared" si="1"/>
        <v>4078.7</v>
      </c>
      <c r="I14" s="118">
        <f t="shared" si="2"/>
        <v>0</v>
      </c>
      <c r="J14" s="92">
        <v>1</v>
      </c>
      <c r="K14" s="13">
        <v>0.75</v>
      </c>
      <c r="L14" s="13">
        <f t="shared" si="0"/>
        <v>0.75</v>
      </c>
    </row>
    <row r="15" spans="1:12" ht="12.75">
      <c r="A15" s="87">
        <v>10</v>
      </c>
      <c r="B15" s="83" t="s">
        <v>143</v>
      </c>
      <c r="C15" s="90">
        <v>0</v>
      </c>
      <c r="D15" s="90"/>
      <c r="E15" s="90"/>
      <c r="F15" s="90">
        <v>3844.6</v>
      </c>
      <c r="G15" s="155">
        <v>1422.3</v>
      </c>
      <c r="H15" s="90">
        <f t="shared" si="1"/>
        <v>2422.3</v>
      </c>
      <c r="I15" s="118">
        <f t="shared" si="2"/>
        <v>0</v>
      </c>
      <c r="J15" s="92">
        <v>1</v>
      </c>
      <c r="K15" s="13">
        <v>0.75</v>
      </c>
      <c r="L15" s="13">
        <f t="shared" si="0"/>
        <v>0.75</v>
      </c>
    </row>
    <row r="16" spans="1:12" ht="12.75">
      <c r="A16" s="87">
        <v>11</v>
      </c>
      <c r="B16" s="83" t="s">
        <v>144</v>
      </c>
      <c r="C16" s="90">
        <v>0</v>
      </c>
      <c r="D16" s="90"/>
      <c r="E16" s="90"/>
      <c r="F16" s="90">
        <v>10742</v>
      </c>
      <c r="G16" s="155">
        <v>4632.4</v>
      </c>
      <c r="H16" s="90">
        <f t="shared" si="1"/>
        <v>6109.6</v>
      </c>
      <c r="I16" s="118">
        <f t="shared" si="2"/>
        <v>0</v>
      </c>
      <c r="J16" s="92">
        <v>1</v>
      </c>
      <c r="K16" s="13">
        <v>0.75</v>
      </c>
      <c r="L16" s="13">
        <f t="shared" si="0"/>
        <v>0.75</v>
      </c>
    </row>
    <row r="17" spans="1:12" ht="12.75">
      <c r="A17" s="87">
        <v>12</v>
      </c>
      <c r="B17" s="83" t="s">
        <v>145</v>
      </c>
      <c r="C17" s="90">
        <v>0</v>
      </c>
      <c r="D17" s="90"/>
      <c r="E17" s="90"/>
      <c r="F17" s="90">
        <v>2868.4</v>
      </c>
      <c r="G17" s="155">
        <v>428.2</v>
      </c>
      <c r="H17" s="90">
        <f t="shared" si="1"/>
        <v>2440.2000000000003</v>
      </c>
      <c r="I17" s="118">
        <f t="shared" si="2"/>
        <v>0</v>
      </c>
      <c r="J17" s="92">
        <v>1</v>
      </c>
      <c r="K17" s="13">
        <v>0.75</v>
      </c>
      <c r="L17" s="13">
        <f t="shared" si="0"/>
        <v>0.75</v>
      </c>
    </row>
    <row r="18" spans="1:12" ht="12.75">
      <c r="A18" s="87">
        <v>13</v>
      </c>
      <c r="B18" s="83" t="s">
        <v>146</v>
      </c>
      <c r="C18" s="90">
        <v>0</v>
      </c>
      <c r="D18" s="90"/>
      <c r="E18" s="90"/>
      <c r="F18" s="90">
        <v>3912</v>
      </c>
      <c r="G18" s="155">
        <v>1271.4</v>
      </c>
      <c r="H18" s="90">
        <f t="shared" si="1"/>
        <v>2640.6</v>
      </c>
      <c r="I18" s="118">
        <f t="shared" si="2"/>
        <v>0</v>
      </c>
      <c r="J18" s="92">
        <v>1</v>
      </c>
      <c r="K18" s="13">
        <v>0.75</v>
      </c>
      <c r="L18" s="13">
        <f t="shared" si="0"/>
        <v>0.75</v>
      </c>
    </row>
    <row r="19" spans="1:12" ht="12.75">
      <c r="A19" s="87">
        <v>14</v>
      </c>
      <c r="B19" s="83" t="s">
        <v>147</v>
      </c>
      <c r="C19" s="90">
        <v>0</v>
      </c>
      <c r="D19" s="90"/>
      <c r="E19" s="90"/>
      <c r="F19" s="90">
        <v>2456.2</v>
      </c>
      <c r="G19" s="155">
        <v>215.5</v>
      </c>
      <c r="H19" s="90">
        <f t="shared" si="1"/>
        <v>2240.7</v>
      </c>
      <c r="I19" s="118">
        <f t="shared" si="2"/>
        <v>0</v>
      </c>
      <c r="J19" s="92">
        <v>1</v>
      </c>
      <c r="K19" s="13">
        <v>0.75</v>
      </c>
      <c r="L19" s="13">
        <f t="shared" si="0"/>
        <v>0.75</v>
      </c>
    </row>
    <row r="20" spans="1:12" ht="12.75">
      <c r="A20" s="87">
        <v>15</v>
      </c>
      <c r="B20" s="83" t="s">
        <v>148</v>
      </c>
      <c r="C20" s="90">
        <v>0</v>
      </c>
      <c r="D20" s="90"/>
      <c r="E20" s="90"/>
      <c r="F20" s="90">
        <v>3449.8</v>
      </c>
      <c r="G20" s="155">
        <v>983.4</v>
      </c>
      <c r="H20" s="90">
        <f t="shared" si="1"/>
        <v>2466.4</v>
      </c>
      <c r="I20" s="118">
        <f t="shared" si="2"/>
        <v>0</v>
      </c>
      <c r="J20" s="92">
        <v>1</v>
      </c>
      <c r="K20" s="13">
        <v>0.75</v>
      </c>
      <c r="L20" s="13">
        <f t="shared" si="0"/>
        <v>0.75</v>
      </c>
    </row>
    <row r="21" spans="1:12" ht="12.75">
      <c r="A21" s="87">
        <v>16</v>
      </c>
      <c r="B21" s="83" t="s">
        <v>149</v>
      </c>
      <c r="C21" s="90">
        <v>0</v>
      </c>
      <c r="D21" s="90"/>
      <c r="E21" s="90"/>
      <c r="F21" s="90">
        <v>2260.8</v>
      </c>
      <c r="G21" s="155">
        <v>522.9</v>
      </c>
      <c r="H21" s="90">
        <f t="shared" si="1"/>
        <v>1737.9</v>
      </c>
      <c r="I21" s="118">
        <f t="shared" si="2"/>
        <v>0</v>
      </c>
      <c r="J21" s="92">
        <v>1</v>
      </c>
      <c r="K21" s="13">
        <v>0.75</v>
      </c>
      <c r="L21" s="13">
        <f t="shared" si="0"/>
        <v>0.75</v>
      </c>
    </row>
    <row r="22" spans="1:12" ht="12.75">
      <c r="A22" s="87">
        <v>17</v>
      </c>
      <c r="B22" s="83" t="s">
        <v>150</v>
      </c>
      <c r="C22" s="90">
        <v>0</v>
      </c>
      <c r="D22" s="90"/>
      <c r="E22" s="90"/>
      <c r="F22" s="90">
        <v>2704.4</v>
      </c>
      <c r="G22" s="155">
        <v>580.8</v>
      </c>
      <c r="H22" s="90">
        <f t="shared" si="1"/>
        <v>2123.6000000000004</v>
      </c>
      <c r="I22" s="118">
        <f t="shared" si="2"/>
        <v>0</v>
      </c>
      <c r="J22" s="92">
        <v>1</v>
      </c>
      <c r="K22" s="13">
        <v>0.75</v>
      </c>
      <c r="L22" s="13">
        <f t="shared" si="0"/>
        <v>0.75</v>
      </c>
    </row>
    <row r="23" spans="1:12" ht="12.75">
      <c r="A23" s="87">
        <v>18</v>
      </c>
      <c r="B23" s="83" t="s">
        <v>151</v>
      </c>
      <c r="C23" s="90">
        <v>0</v>
      </c>
      <c r="D23" s="90"/>
      <c r="E23" s="90"/>
      <c r="F23" s="90">
        <v>1952.9</v>
      </c>
      <c r="G23" s="155">
        <v>186.3</v>
      </c>
      <c r="H23" s="90">
        <f t="shared" si="1"/>
        <v>1766.6000000000001</v>
      </c>
      <c r="I23" s="118">
        <f t="shared" si="2"/>
        <v>0</v>
      </c>
      <c r="J23" s="92">
        <v>1</v>
      </c>
      <c r="K23" s="13">
        <v>0.75</v>
      </c>
      <c r="L23" s="13">
        <f t="shared" si="0"/>
        <v>0.75</v>
      </c>
    </row>
    <row r="24" spans="1:12" ht="12.75">
      <c r="A24" s="87">
        <v>19</v>
      </c>
      <c r="B24" s="83" t="s">
        <v>152</v>
      </c>
      <c r="C24" s="90">
        <v>0</v>
      </c>
      <c r="D24" s="90"/>
      <c r="E24" s="90"/>
      <c r="F24" s="90">
        <v>5257.4</v>
      </c>
      <c r="G24" s="155">
        <v>2663.5</v>
      </c>
      <c r="H24" s="90">
        <f t="shared" si="1"/>
        <v>2593.8999999999996</v>
      </c>
      <c r="I24" s="118">
        <f t="shared" si="2"/>
        <v>0</v>
      </c>
      <c r="J24" s="92">
        <v>1</v>
      </c>
      <c r="K24" s="13">
        <v>0.75</v>
      </c>
      <c r="L24" s="13">
        <f t="shared" si="0"/>
        <v>0.75</v>
      </c>
    </row>
    <row r="25" spans="1:12" ht="11.25">
      <c r="A25" s="87">
        <v>20</v>
      </c>
      <c r="B25" s="23"/>
      <c r="C25" s="90"/>
      <c r="D25" s="90"/>
      <c r="E25" s="90"/>
      <c r="F25" s="90"/>
      <c r="G25" s="90"/>
      <c r="H25" s="90">
        <f t="shared" si="1"/>
        <v>0</v>
      </c>
      <c r="I25" s="119" t="e">
        <f t="shared" si="2"/>
        <v>#DIV/0!</v>
      </c>
      <c r="J25" s="92"/>
      <c r="K25" s="13">
        <v>0.75</v>
      </c>
      <c r="L25" s="13">
        <f t="shared" si="0"/>
        <v>0</v>
      </c>
    </row>
    <row r="26" spans="1:12" ht="11.25">
      <c r="A26" s="87">
        <v>21</v>
      </c>
      <c r="B26" s="23"/>
      <c r="C26" s="101"/>
      <c r="D26" s="90"/>
      <c r="E26" s="90"/>
      <c r="F26" s="90"/>
      <c r="G26" s="90"/>
      <c r="H26" s="90">
        <f t="shared" si="1"/>
        <v>0</v>
      </c>
      <c r="I26" s="119" t="e">
        <f t="shared" si="2"/>
        <v>#DIV/0!</v>
      </c>
      <c r="J26" s="92"/>
      <c r="K26" s="13">
        <v>0.75</v>
      </c>
      <c r="L26" s="13">
        <f t="shared" si="0"/>
        <v>0</v>
      </c>
    </row>
    <row r="27" spans="1:12" ht="11.25">
      <c r="A27" s="87">
        <v>22</v>
      </c>
      <c r="B27" s="23"/>
      <c r="C27" s="101"/>
      <c r="D27" s="93"/>
      <c r="E27" s="93"/>
      <c r="F27" s="90"/>
      <c r="G27" s="90"/>
      <c r="H27" s="90">
        <f t="shared" si="1"/>
        <v>0</v>
      </c>
      <c r="I27" s="118" t="e">
        <f t="shared" si="2"/>
        <v>#DIV/0!</v>
      </c>
      <c r="J27" s="92"/>
      <c r="K27" s="13">
        <v>0.75</v>
      </c>
      <c r="L27" s="13">
        <f t="shared" si="0"/>
        <v>0</v>
      </c>
    </row>
    <row r="28" spans="1:12" ht="11.25">
      <c r="A28" s="87">
        <v>24</v>
      </c>
      <c r="B28" s="23"/>
      <c r="C28" s="101"/>
      <c r="D28" s="93"/>
      <c r="E28" s="93"/>
      <c r="F28" s="90"/>
      <c r="G28" s="90"/>
      <c r="H28" s="90">
        <f t="shared" si="1"/>
        <v>0</v>
      </c>
      <c r="I28" s="118" t="e">
        <f t="shared" si="2"/>
        <v>#DIV/0!</v>
      </c>
      <c r="J28" s="92"/>
      <c r="K28" s="13">
        <v>0.75</v>
      </c>
      <c r="L28" s="13">
        <f t="shared" si="0"/>
        <v>0</v>
      </c>
    </row>
    <row r="29" spans="1:12" ht="11.25">
      <c r="A29" s="169" t="s">
        <v>24</v>
      </c>
      <c r="B29" s="169"/>
      <c r="C29" s="12">
        <f aca="true" t="shared" si="3" ref="C29:H29">SUM(C6:C28)</f>
        <v>0</v>
      </c>
      <c r="D29" s="12">
        <f t="shared" si="3"/>
        <v>0</v>
      </c>
      <c r="E29" s="12">
        <f t="shared" si="3"/>
        <v>0</v>
      </c>
      <c r="F29" s="23">
        <f t="shared" si="3"/>
        <v>104493.59999999999</v>
      </c>
      <c r="G29" s="23">
        <f t="shared" si="3"/>
        <v>37876.70000000001</v>
      </c>
      <c r="H29" s="12">
        <f t="shared" si="3"/>
        <v>66616.9</v>
      </c>
      <c r="I29" s="34" t="s">
        <v>5</v>
      </c>
      <c r="J29" s="35" t="s">
        <v>5</v>
      </c>
      <c r="K29" s="13">
        <v>0.75</v>
      </c>
      <c r="L29" s="36" t="s">
        <v>5</v>
      </c>
    </row>
    <row r="30" spans="1:10" s="18" customFormat="1" ht="11.25">
      <c r="A30" s="14"/>
      <c r="B30" s="15"/>
      <c r="C30" s="15"/>
      <c r="D30" s="16"/>
      <c r="E30" s="16"/>
      <c r="F30" s="15"/>
      <c r="G30" s="15"/>
      <c r="H30" s="16"/>
      <c r="I30" s="15"/>
      <c r="J30" s="17"/>
    </row>
    <row r="31" spans="1:10" s="18" customFormat="1" ht="11.25">
      <c r="A31" s="14"/>
      <c r="B31" s="15"/>
      <c r="C31" s="15"/>
      <c r="D31" s="16"/>
      <c r="E31" s="16"/>
      <c r="F31" s="15"/>
      <c r="G31" s="15"/>
      <c r="H31" s="16"/>
      <c r="I31" s="15"/>
      <c r="J31" s="17"/>
    </row>
    <row r="32" spans="1:10" s="18" customFormat="1" ht="11.25">
      <c r="A32" s="14"/>
      <c r="B32" s="15"/>
      <c r="C32" s="15"/>
      <c r="D32" s="16"/>
      <c r="E32" s="16"/>
      <c r="F32" s="15"/>
      <c r="G32" s="15"/>
      <c r="H32" s="16"/>
      <c r="I32" s="15"/>
      <c r="J32" s="17"/>
    </row>
    <row r="33" spans="1:10" s="18" customFormat="1" ht="11.25">
      <c r="A33" s="14"/>
      <c r="B33" s="15"/>
      <c r="C33" s="15"/>
      <c r="D33" s="16"/>
      <c r="E33" s="16"/>
      <c r="F33" s="15"/>
      <c r="G33" s="15"/>
      <c r="H33" s="16"/>
      <c r="I33" s="19"/>
      <c r="J33" s="17"/>
    </row>
    <row r="34" spans="1:10" s="18" customFormat="1" ht="11.25">
      <c r="A34" s="14"/>
      <c r="B34" s="15"/>
      <c r="C34" s="15"/>
      <c r="D34" s="16"/>
      <c r="E34" s="16"/>
      <c r="F34" s="15"/>
      <c r="G34" s="15"/>
      <c r="H34" s="16"/>
      <c r="I34" s="15"/>
      <c r="J34" s="17"/>
    </row>
    <row r="35" spans="1:10" s="18" customFormat="1" ht="11.25">
      <c r="A35" s="14"/>
      <c r="B35" s="15"/>
      <c r="C35" s="15"/>
      <c r="D35" s="16"/>
      <c r="E35" s="16"/>
      <c r="F35" s="15"/>
      <c r="G35" s="15"/>
      <c r="H35" s="16"/>
      <c r="I35" s="15"/>
      <c r="J35" s="17"/>
    </row>
    <row r="36" spans="1:10" s="18" customFormat="1" ht="11.25">
      <c r="A36" s="14"/>
      <c r="B36" s="15"/>
      <c r="C36" s="15"/>
      <c r="D36" s="16"/>
      <c r="E36" s="16"/>
      <c r="F36" s="15"/>
      <c r="G36" s="15"/>
      <c r="H36" s="16"/>
      <c r="I36" s="15"/>
      <c r="J36" s="17"/>
    </row>
    <row r="37" spans="1:10" s="18" customFormat="1" ht="11.25">
      <c r="A37" s="17"/>
      <c r="D37" s="16"/>
      <c r="E37" s="16"/>
      <c r="H37" s="16"/>
      <c r="J37" s="17"/>
    </row>
    <row r="38" spans="1:10" s="18" customFormat="1" ht="11.25">
      <c r="A38" s="17"/>
      <c r="D38" s="16"/>
      <c r="E38" s="16"/>
      <c r="H38" s="16"/>
      <c r="J38" s="17"/>
    </row>
    <row r="39" spans="1:10" s="18" customFormat="1" ht="11.25">
      <c r="A39" s="17"/>
      <c r="D39" s="16"/>
      <c r="E39" s="16"/>
      <c r="H39" s="16"/>
      <c r="J39" s="17"/>
    </row>
    <row r="40" spans="1:10" s="18" customFormat="1" ht="11.25">
      <c r="A40" s="17"/>
      <c r="J40" s="17"/>
    </row>
    <row r="41" spans="1:10" s="18" customFormat="1" ht="11.25">
      <c r="A41" s="17"/>
      <c r="J41" s="17"/>
    </row>
  </sheetData>
  <mergeCells count="6">
    <mergeCell ref="A29:B29"/>
    <mergeCell ref="A3:A4"/>
    <mergeCell ref="B3:B4"/>
    <mergeCell ref="A1:L1"/>
    <mergeCell ref="J3:J4"/>
    <mergeCell ref="K3:K4"/>
  </mergeCells>
  <printOptions/>
  <pageMargins left="0.56" right="0.3937007874015748" top="1.1811023622047245" bottom="0.984251968503937" header="0.7086614173228347" footer="0.5118110236220472"/>
  <pageSetup horizontalDpi="600" verticalDpi="600" orientation="landscape" paperSize="9" scale="7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workbookViewId="0" topLeftCell="J13">
      <pane xSplit="14475" topLeftCell="U10" activePane="topLeft" state="split"/>
      <selection pane="topLeft" activeCell="M6" sqref="M6"/>
      <selection pane="topRight" activeCell="U29" sqref="U26:U29"/>
    </sheetView>
  </sheetViews>
  <sheetFormatPr defaultColWidth="9.00390625" defaultRowHeight="12.75"/>
  <cols>
    <col min="1" max="1" width="3.375" style="1" customWidth="1"/>
    <col min="2" max="2" width="21.625" style="2" customWidth="1"/>
    <col min="3" max="4" width="13.25390625" style="2" customWidth="1"/>
    <col min="5" max="5" width="13.125" style="2" customWidth="1"/>
    <col min="6" max="6" width="19.00390625" style="2" customWidth="1"/>
    <col min="7" max="8" width="9.25390625" style="2" hidden="1" customWidth="1"/>
    <col min="9" max="11" width="14.125" style="2" customWidth="1"/>
    <col min="12" max="12" width="13.875" style="2" customWidth="1"/>
    <col min="13" max="13" width="16.875" style="2" customWidth="1"/>
    <col min="14" max="14" width="19.875" style="2" customWidth="1"/>
    <col min="15" max="15" width="14.25390625" style="2" customWidth="1"/>
    <col min="16" max="16" width="12.375" style="1" customWidth="1"/>
    <col min="17" max="17" width="13.125" style="2" customWidth="1"/>
    <col min="18" max="18" width="11.75390625" style="2" customWidth="1"/>
    <col min="19" max="16384" width="9.125" style="2" customWidth="1"/>
  </cols>
  <sheetData>
    <row r="1" spans="1:18" ht="38.25" customHeight="1">
      <c r="A1" s="173" t="s">
        <v>170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</row>
    <row r="2" spans="1:15" ht="11.2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8" ht="115.5" customHeight="1">
      <c r="A3" s="170" t="s">
        <v>0</v>
      </c>
      <c r="B3" s="171" t="s">
        <v>74</v>
      </c>
      <c r="C3" s="26" t="s">
        <v>217</v>
      </c>
      <c r="D3" s="26" t="s">
        <v>218</v>
      </c>
      <c r="E3" s="26" t="s">
        <v>219</v>
      </c>
      <c r="F3" s="22" t="s">
        <v>171</v>
      </c>
      <c r="G3" s="20"/>
      <c r="H3" s="20"/>
      <c r="I3" s="5" t="s">
        <v>195</v>
      </c>
      <c r="J3" s="5" t="s">
        <v>224</v>
      </c>
      <c r="K3" s="26" t="s">
        <v>19</v>
      </c>
      <c r="L3" s="26" t="s">
        <v>201</v>
      </c>
      <c r="M3" s="26" t="s">
        <v>213</v>
      </c>
      <c r="N3" s="22" t="s">
        <v>172</v>
      </c>
      <c r="O3" s="5" t="s">
        <v>173</v>
      </c>
      <c r="P3" s="163" t="s">
        <v>174</v>
      </c>
      <c r="Q3" s="163" t="s">
        <v>175</v>
      </c>
      <c r="R3" s="6" t="s">
        <v>3</v>
      </c>
    </row>
    <row r="4" spans="1:18" s="10" customFormat="1" ht="69.75" customHeight="1">
      <c r="A4" s="170"/>
      <c r="B4" s="171"/>
      <c r="C4" s="8" t="s">
        <v>14</v>
      </c>
      <c r="D4" s="8" t="s">
        <v>14</v>
      </c>
      <c r="E4" s="8" t="s">
        <v>14</v>
      </c>
      <c r="F4" s="8" t="s">
        <v>176</v>
      </c>
      <c r="G4" s="7" t="s">
        <v>4</v>
      </c>
      <c r="H4" s="7" t="s">
        <v>4</v>
      </c>
      <c r="I4" s="5" t="s">
        <v>18</v>
      </c>
      <c r="J4" s="5" t="s">
        <v>18</v>
      </c>
      <c r="K4" s="8" t="s">
        <v>177</v>
      </c>
      <c r="L4" s="8" t="s">
        <v>14</v>
      </c>
      <c r="M4" s="8" t="s">
        <v>178</v>
      </c>
      <c r="N4" s="8" t="s">
        <v>179</v>
      </c>
      <c r="O4" s="8" t="s">
        <v>180</v>
      </c>
      <c r="P4" s="164"/>
      <c r="Q4" s="164"/>
      <c r="R4" s="9" t="s">
        <v>181</v>
      </c>
    </row>
    <row r="5" spans="1:18" s="10" customFormat="1" ht="12" customHeight="1">
      <c r="A5" s="31">
        <v>1</v>
      </c>
      <c r="B5" s="31">
        <v>2</v>
      </c>
      <c r="C5" s="31">
        <v>3</v>
      </c>
      <c r="D5" s="31">
        <v>4</v>
      </c>
      <c r="E5" s="31">
        <v>5</v>
      </c>
      <c r="F5" s="31">
        <v>6</v>
      </c>
      <c r="G5" s="8"/>
      <c r="H5" s="8"/>
      <c r="I5" s="31">
        <v>7</v>
      </c>
      <c r="J5" s="31">
        <v>8</v>
      </c>
      <c r="K5" s="8">
        <v>9</v>
      </c>
      <c r="L5" s="8">
        <v>10</v>
      </c>
      <c r="M5" s="8">
        <v>11</v>
      </c>
      <c r="N5" s="8">
        <v>12</v>
      </c>
      <c r="O5" s="8">
        <v>13</v>
      </c>
      <c r="P5" s="8">
        <v>14</v>
      </c>
      <c r="Q5" s="8">
        <v>15</v>
      </c>
      <c r="R5" s="9">
        <v>16</v>
      </c>
    </row>
    <row r="6" spans="1:18" ht="12.75">
      <c r="A6" s="87">
        <v>1</v>
      </c>
      <c r="B6" s="82" t="s">
        <v>134</v>
      </c>
      <c r="C6" s="90">
        <v>5186.1</v>
      </c>
      <c r="D6" s="155">
        <v>1876.2</v>
      </c>
      <c r="E6" s="90">
        <v>432.7</v>
      </c>
      <c r="F6" s="90">
        <f>C6-D6-E6</f>
        <v>2877.2000000000007</v>
      </c>
      <c r="G6" s="90"/>
      <c r="H6" s="90"/>
      <c r="I6" s="23">
        <v>0</v>
      </c>
      <c r="J6" s="23">
        <v>0</v>
      </c>
      <c r="K6" s="90">
        <f>J6-I6</f>
        <v>0</v>
      </c>
      <c r="L6" s="90">
        <v>5269.3</v>
      </c>
      <c r="M6" s="155">
        <v>2308.8</v>
      </c>
      <c r="N6" s="90">
        <f>L6-M6</f>
        <v>2960.5</v>
      </c>
      <c r="O6" s="91">
        <f>(F6-N6)/F6*100</f>
        <v>-2.8951758654246924</v>
      </c>
      <c r="P6" s="120">
        <v>0.44</v>
      </c>
      <c r="Q6" s="13">
        <v>1.2</v>
      </c>
      <c r="R6" s="13">
        <f aca="true" t="shared" si="0" ref="R6:R29">P6*Q6</f>
        <v>0.528</v>
      </c>
    </row>
    <row r="7" spans="1:18" ht="12.75">
      <c r="A7" s="87">
        <v>2</v>
      </c>
      <c r="B7" s="83" t="s">
        <v>135</v>
      </c>
      <c r="C7" s="90">
        <v>5343.4</v>
      </c>
      <c r="D7" s="155">
        <v>2513</v>
      </c>
      <c r="E7" s="90">
        <v>752.2</v>
      </c>
      <c r="F7" s="90">
        <f aca="true" t="shared" si="1" ref="F7:F29">C7-D7-E7</f>
        <v>2078.2</v>
      </c>
      <c r="G7" s="90"/>
      <c r="H7" s="90"/>
      <c r="I7" s="23">
        <v>0</v>
      </c>
      <c r="J7" s="23">
        <v>0</v>
      </c>
      <c r="K7" s="90">
        <f aca="true" t="shared" si="2" ref="K7:K29">J7-I7</f>
        <v>0</v>
      </c>
      <c r="L7" s="90">
        <v>5756.3</v>
      </c>
      <c r="M7" s="155">
        <v>3265.1</v>
      </c>
      <c r="N7" s="90">
        <f aca="true" t="shared" si="3" ref="N7:N29">L7-M7</f>
        <v>2491.2000000000003</v>
      </c>
      <c r="O7" s="91">
        <f aca="true" t="shared" si="4" ref="O7:O29">(F7-N7)/F7*100</f>
        <v>-19.872966990665024</v>
      </c>
      <c r="P7" s="120">
        <v>0</v>
      </c>
      <c r="Q7" s="13">
        <v>1.2</v>
      </c>
      <c r="R7" s="13">
        <f t="shared" si="0"/>
        <v>0</v>
      </c>
    </row>
    <row r="8" spans="1:18" ht="12.75">
      <c r="A8" s="87">
        <v>3</v>
      </c>
      <c r="B8" s="83" t="s">
        <v>136</v>
      </c>
      <c r="C8" s="90">
        <v>3068.6</v>
      </c>
      <c r="D8" s="156">
        <v>113.7</v>
      </c>
      <c r="E8" s="90">
        <v>508.1</v>
      </c>
      <c r="F8" s="90">
        <f t="shared" si="1"/>
        <v>2446.8</v>
      </c>
      <c r="G8" s="90"/>
      <c r="H8" s="90"/>
      <c r="I8" s="23">
        <v>0</v>
      </c>
      <c r="J8" s="23">
        <v>0</v>
      </c>
      <c r="K8" s="90">
        <f t="shared" si="2"/>
        <v>0</v>
      </c>
      <c r="L8" s="90">
        <v>3317.5</v>
      </c>
      <c r="M8" s="155">
        <v>621.8</v>
      </c>
      <c r="N8" s="90">
        <f t="shared" si="3"/>
        <v>2695.7</v>
      </c>
      <c r="O8" s="91">
        <f t="shared" si="4"/>
        <v>-10.172470165113602</v>
      </c>
      <c r="P8" s="120">
        <v>0</v>
      </c>
      <c r="Q8" s="13">
        <v>1.2</v>
      </c>
      <c r="R8" s="13">
        <f t="shared" si="0"/>
        <v>0</v>
      </c>
    </row>
    <row r="9" spans="1:18" ht="12.75">
      <c r="A9" s="87">
        <v>4</v>
      </c>
      <c r="B9" s="83" t="s">
        <v>137</v>
      </c>
      <c r="C9" s="90">
        <v>2384.1</v>
      </c>
      <c r="D9" s="155">
        <v>45.5</v>
      </c>
      <c r="E9" s="90">
        <v>493.5</v>
      </c>
      <c r="F9" s="90">
        <f t="shared" si="1"/>
        <v>1845.1</v>
      </c>
      <c r="G9" s="90"/>
      <c r="H9" s="90"/>
      <c r="I9" s="23">
        <v>0</v>
      </c>
      <c r="J9" s="23">
        <v>0</v>
      </c>
      <c r="K9" s="90">
        <f t="shared" si="2"/>
        <v>0</v>
      </c>
      <c r="L9" s="90">
        <v>2503.8</v>
      </c>
      <c r="M9" s="155">
        <v>539</v>
      </c>
      <c r="N9" s="90">
        <f t="shared" si="3"/>
        <v>1964.8000000000002</v>
      </c>
      <c r="O9" s="91">
        <f t="shared" si="4"/>
        <v>-6.487453254566164</v>
      </c>
      <c r="P9" s="120">
        <v>0</v>
      </c>
      <c r="Q9" s="13">
        <v>1.2</v>
      </c>
      <c r="R9" s="13">
        <f t="shared" si="0"/>
        <v>0</v>
      </c>
    </row>
    <row r="10" spans="1:18" ht="12.75">
      <c r="A10" s="87">
        <v>5</v>
      </c>
      <c r="B10" s="83" t="s">
        <v>138</v>
      </c>
      <c r="C10" s="90">
        <v>2179.3</v>
      </c>
      <c r="D10" s="156">
        <v>45.5</v>
      </c>
      <c r="E10" s="90">
        <v>145.4</v>
      </c>
      <c r="F10" s="90">
        <f t="shared" si="1"/>
        <v>1988.4</v>
      </c>
      <c r="G10" s="90"/>
      <c r="H10" s="90"/>
      <c r="I10" s="23">
        <v>0</v>
      </c>
      <c r="J10" s="23">
        <v>0</v>
      </c>
      <c r="K10" s="90">
        <f t="shared" si="2"/>
        <v>0</v>
      </c>
      <c r="L10" s="90">
        <v>2223.9</v>
      </c>
      <c r="M10" s="155">
        <v>191</v>
      </c>
      <c r="N10" s="90">
        <f t="shared" si="3"/>
        <v>2032.9</v>
      </c>
      <c r="O10" s="91">
        <f t="shared" si="4"/>
        <v>-2.2379802856568096</v>
      </c>
      <c r="P10" s="120">
        <v>0</v>
      </c>
      <c r="Q10" s="13">
        <v>1.2</v>
      </c>
      <c r="R10" s="13">
        <f t="shared" si="0"/>
        <v>0</v>
      </c>
    </row>
    <row r="11" spans="1:18" ht="12.75">
      <c r="A11" s="87">
        <v>6</v>
      </c>
      <c r="B11" s="83" t="s">
        <v>139</v>
      </c>
      <c r="C11" s="90">
        <v>2542.2</v>
      </c>
      <c r="D11" s="155">
        <v>45.5</v>
      </c>
      <c r="E11" s="90">
        <v>401.1</v>
      </c>
      <c r="F11" s="90">
        <f t="shared" si="1"/>
        <v>2095.6</v>
      </c>
      <c r="G11" s="90"/>
      <c r="H11" s="90"/>
      <c r="I11" s="23">
        <v>0</v>
      </c>
      <c r="J11" s="23">
        <v>0</v>
      </c>
      <c r="K11" s="90">
        <f t="shared" si="2"/>
        <v>0</v>
      </c>
      <c r="L11" s="90">
        <v>2882.4</v>
      </c>
      <c r="M11" s="155">
        <v>446.6</v>
      </c>
      <c r="N11" s="90">
        <f t="shared" si="3"/>
        <v>2435.8</v>
      </c>
      <c r="O11" s="91">
        <f t="shared" si="4"/>
        <v>-16.234014124832996</v>
      </c>
      <c r="P11" s="120">
        <v>0</v>
      </c>
      <c r="Q11" s="13">
        <v>1.2</v>
      </c>
      <c r="R11" s="13">
        <f t="shared" si="0"/>
        <v>0</v>
      </c>
    </row>
    <row r="12" spans="1:18" ht="12.75">
      <c r="A12" s="87">
        <v>7</v>
      </c>
      <c r="B12" s="83" t="s">
        <v>140</v>
      </c>
      <c r="C12" s="90">
        <v>2242.2</v>
      </c>
      <c r="D12" s="156">
        <v>45.5</v>
      </c>
      <c r="E12" s="90">
        <v>168.9</v>
      </c>
      <c r="F12" s="90">
        <f t="shared" si="1"/>
        <v>2027.7999999999997</v>
      </c>
      <c r="G12" s="90"/>
      <c r="H12" s="90"/>
      <c r="I12" s="23">
        <v>0</v>
      </c>
      <c r="J12" s="23">
        <v>0</v>
      </c>
      <c r="K12" s="90">
        <f t="shared" si="2"/>
        <v>0</v>
      </c>
      <c r="L12" s="90">
        <v>2399.1</v>
      </c>
      <c r="M12" s="155">
        <v>214.5</v>
      </c>
      <c r="N12" s="90">
        <f t="shared" si="3"/>
        <v>2184.6</v>
      </c>
      <c r="O12" s="91">
        <f t="shared" si="4"/>
        <v>-7.732517999802751</v>
      </c>
      <c r="P12" s="120">
        <v>0</v>
      </c>
      <c r="Q12" s="13">
        <v>1.2</v>
      </c>
      <c r="R12" s="13">
        <f t="shared" si="0"/>
        <v>0</v>
      </c>
    </row>
    <row r="13" spans="1:18" ht="12.75">
      <c r="A13" s="87">
        <v>8</v>
      </c>
      <c r="B13" s="83" t="s">
        <v>141</v>
      </c>
      <c r="C13" s="90">
        <v>29788.9</v>
      </c>
      <c r="D13" s="157">
        <v>1086</v>
      </c>
      <c r="E13" s="90">
        <v>14698</v>
      </c>
      <c r="F13" s="90">
        <f t="shared" si="1"/>
        <v>14004.900000000001</v>
      </c>
      <c r="G13" s="90"/>
      <c r="H13" s="90"/>
      <c r="I13" s="23">
        <v>0</v>
      </c>
      <c r="J13" s="23">
        <v>0</v>
      </c>
      <c r="K13" s="90">
        <f t="shared" si="2"/>
        <v>0</v>
      </c>
      <c r="L13" s="90">
        <v>35014.9</v>
      </c>
      <c r="M13" s="155">
        <v>15784</v>
      </c>
      <c r="N13" s="90">
        <f t="shared" si="3"/>
        <v>19230.9</v>
      </c>
      <c r="O13" s="91">
        <f t="shared" si="4"/>
        <v>-37.315510999721525</v>
      </c>
      <c r="P13" s="120">
        <v>0</v>
      </c>
      <c r="Q13" s="13">
        <v>1.2</v>
      </c>
      <c r="R13" s="13">
        <f t="shared" si="0"/>
        <v>0</v>
      </c>
    </row>
    <row r="14" spans="1:18" ht="12.75">
      <c r="A14" s="87">
        <v>9</v>
      </c>
      <c r="B14" s="83" t="s">
        <v>142</v>
      </c>
      <c r="C14" s="90">
        <v>5364.4</v>
      </c>
      <c r="D14" s="155">
        <v>109.7</v>
      </c>
      <c r="E14" s="90">
        <v>1489.5</v>
      </c>
      <c r="F14" s="90">
        <f t="shared" si="1"/>
        <v>3765.2</v>
      </c>
      <c r="G14" s="90"/>
      <c r="H14" s="90"/>
      <c r="I14" s="23">
        <v>0</v>
      </c>
      <c r="J14" s="23">
        <v>0</v>
      </c>
      <c r="K14" s="90">
        <f t="shared" si="2"/>
        <v>0</v>
      </c>
      <c r="L14" s="90">
        <v>5677.9</v>
      </c>
      <c r="M14" s="155">
        <v>1599.2</v>
      </c>
      <c r="N14" s="90">
        <f t="shared" si="3"/>
        <v>4078.7</v>
      </c>
      <c r="O14" s="91">
        <f t="shared" si="4"/>
        <v>-8.326250929565495</v>
      </c>
      <c r="P14" s="120">
        <v>0</v>
      </c>
      <c r="Q14" s="13">
        <v>1.2</v>
      </c>
      <c r="R14" s="13">
        <f t="shared" si="0"/>
        <v>0</v>
      </c>
    </row>
    <row r="15" spans="1:18" ht="12.75">
      <c r="A15" s="87">
        <v>10</v>
      </c>
      <c r="B15" s="83" t="s">
        <v>143</v>
      </c>
      <c r="C15" s="90">
        <v>3830.6</v>
      </c>
      <c r="D15" s="156">
        <v>113.7</v>
      </c>
      <c r="E15" s="90">
        <v>1308.7</v>
      </c>
      <c r="F15" s="90">
        <f t="shared" si="1"/>
        <v>2408.2</v>
      </c>
      <c r="G15" s="90"/>
      <c r="H15" s="90"/>
      <c r="I15" s="23">
        <v>0</v>
      </c>
      <c r="J15" s="23">
        <v>0</v>
      </c>
      <c r="K15" s="90">
        <f t="shared" si="2"/>
        <v>0</v>
      </c>
      <c r="L15" s="90">
        <v>3844.6</v>
      </c>
      <c r="M15" s="155">
        <v>1422.3</v>
      </c>
      <c r="N15" s="90">
        <f t="shared" si="3"/>
        <v>2422.3</v>
      </c>
      <c r="O15" s="91">
        <f t="shared" si="4"/>
        <v>-0.5854995432273219</v>
      </c>
      <c r="P15" s="120">
        <v>0.6</v>
      </c>
      <c r="Q15" s="13">
        <v>1.2</v>
      </c>
      <c r="R15" s="13">
        <f t="shared" si="0"/>
        <v>0.72</v>
      </c>
    </row>
    <row r="16" spans="1:18" ht="12.75">
      <c r="A16" s="87">
        <v>11</v>
      </c>
      <c r="B16" s="83" t="s">
        <v>144</v>
      </c>
      <c r="C16" s="90">
        <v>10742</v>
      </c>
      <c r="D16" s="156">
        <v>1556.5</v>
      </c>
      <c r="E16" s="90">
        <v>3076</v>
      </c>
      <c r="F16" s="90">
        <f t="shared" si="1"/>
        <v>6109.5</v>
      </c>
      <c r="G16" s="90"/>
      <c r="H16" s="90"/>
      <c r="I16" s="23">
        <v>0</v>
      </c>
      <c r="J16" s="23">
        <v>0</v>
      </c>
      <c r="K16" s="90">
        <f t="shared" si="2"/>
        <v>0</v>
      </c>
      <c r="L16" s="90">
        <v>10742</v>
      </c>
      <c r="M16" s="155">
        <v>4632.4</v>
      </c>
      <c r="N16" s="90">
        <f t="shared" si="3"/>
        <v>6109.6</v>
      </c>
      <c r="O16" s="91">
        <f t="shared" si="4"/>
        <v>-0.0016367951550922957</v>
      </c>
      <c r="P16" s="120">
        <v>0</v>
      </c>
      <c r="Q16" s="13">
        <v>1.2</v>
      </c>
      <c r="R16" s="13">
        <f t="shared" si="0"/>
        <v>0</v>
      </c>
    </row>
    <row r="17" spans="1:18" ht="12.75">
      <c r="A17" s="87">
        <v>12</v>
      </c>
      <c r="B17" s="83" t="s">
        <v>145</v>
      </c>
      <c r="C17" s="90">
        <v>2335.6</v>
      </c>
      <c r="D17" s="155">
        <v>45.5</v>
      </c>
      <c r="E17" s="90">
        <v>382.6</v>
      </c>
      <c r="F17" s="90">
        <f t="shared" si="1"/>
        <v>1907.5</v>
      </c>
      <c r="G17" s="90"/>
      <c r="H17" s="90"/>
      <c r="I17" s="23">
        <v>0</v>
      </c>
      <c r="J17" s="23">
        <v>0</v>
      </c>
      <c r="K17" s="90">
        <f t="shared" si="2"/>
        <v>0</v>
      </c>
      <c r="L17" s="90">
        <v>2868.4</v>
      </c>
      <c r="M17" s="155">
        <v>428.2</v>
      </c>
      <c r="N17" s="90">
        <f t="shared" si="3"/>
        <v>2440.2000000000003</v>
      </c>
      <c r="O17" s="91">
        <f t="shared" si="4"/>
        <v>-27.926605504587172</v>
      </c>
      <c r="P17" s="120">
        <v>0</v>
      </c>
      <c r="Q17" s="13">
        <v>1.2</v>
      </c>
      <c r="R17" s="13">
        <f t="shared" si="0"/>
        <v>0</v>
      </c>
    </row>
    <row r="18" spans="1:18" ht="12.75">
      <c r="A18" s="87">
        <v>13</v>
      </c>
      <c r="B18" s="83" t="s">
        <v>146</v>
      </c>
      <c r="C18" s="90">
        <v>3878.1</v>
      </c>
      <c r="D18" s="156">
        <v>113.7</v>
      </c>
      <c r="E18" s="90">
        <v>1157.7</v>
      </c>
      <c r="F18" s="90">
        <f t="shared" si="1"/>
        <v>2606.7</v>
      </c>
      <c r="G18" s="90"/>
      <c r="H18" s="90"/>
      <c r="I18" s="23">
        <v>0</v>
      </c>
      <c r="J18" s="23">
        <v>0</v>
      </c>
      <c r="K18" s="90">
        <f t="shared" si="2"/>
        <v>0</v>
      </c>
      <c r="L18" s="90">
        <v>3912</v>
      </c>
      <c r="M18" s="155">
        <v>1271.4</v>
      </c>
      <c r="N18" s="90">
        <f t="shared" si="3"/>
        <v>2640.6</v>
      </c>
      <c r="O18" s="91">
        <f t="shared" si="4"/>
        <v>-1.3004948785821189</v>
      </c>
      <c r="P18" s="120">
        <v>0.24</v>
      </c>
      <c r="Q18" s="13">
        <v>1.2</v>
      </c>
      <c r="R18" s="13">
        <f t="shared" si="0"/>
        <v>0.288</v>
      </c>
    </row>
    <row r="19" spans="1:18" ht="12.75">
      <c r="A19" s="87">
        <v>14</v>
      </c>
      <c r="B19" s="83" t="s">
        <v>147</v>
      </c>
      <c r="C19" s="90">
        <v>2228.5</v>
      </c>
      <c r="D19" s="155">
        <v>45.5</v>
      </c>
      <c r="E19" s="90">
        <v>170</v>
      </c>
      <c r="F19" s="90">
        <f t="shared" si="1"/>
        <v>2013</v>
      </c>
      <c r="G19" s="90"/>
      <c r="H19" s="90"/>
      <c r="I19" s="23">
        <v>0</v>
      </c>
      <c r="J19" s="23">
        <v>0</v>
      </c>
      <c r="K19" s="90">
        <f t="shared" si="2"/>
        <v>0</v>
      </c>
      <c r="L19" s="90">
        <v>2456.2</v>
      </c>
      <c r="M19" s="155">
        <v>215.5</v>
      </c>
      <c r="N19" s="90">
        <f t="shared" si="3"/>
        <v>2240.7</v>
      </c>
      <c r="O19" s="91">
        <f t="shared" si="4"/>
        <v>-11.311475409836056</v>
      </c>
      <c r="P19" s="120">
        <v>0</v>
      </c>
      <c r="Q19" s="13">
        <v>1.2</v>
      </c>
      <c r="R19" s="13">
        <f t="shared" si="0"/>
        <v>0</v>
      </c>
    </row>
    <row r="20" spans="1:18" ht="12.75">
      <c r="A20" s="87">
        <v>15</v>
      </c>
      <c r="B20" s="83" t="s">
        <v>148</v>
      </c>
      <c r="C20" s="90">
        <v>3383.9</v>
      </c>
      <c r="D20" s="156">
        <v>45.5</v>
      </c>
      <c r="E20" s="90">
        <v>937.9</v>
      </c>
      <c r="F20" s="90">
        <f t="shared" si="1"/>
        <v>2400.5</v>
      </c>
      <c r="G20" s="90"/>
      <c r="H20" s="90"/>
      <c r="I20" s="23">
        <v>0</v>
      </c>
      <c r="J20" s="23">
        <v>0</v>
      </c>
      <c r="K20" s="90">
        <f t="shared" si="2"/>
        <v>0</v>
      </c>
      <c r="L20" s="90">
        <v>3449.8</v>
      </c>
      <c r="M20" s="155">
        <v>983.4</v>
      </c>
      <c r="N20" s="90">
        <f t="shared" si="3"/>
        <v>2466.4</v>
      </c>
      <c r="O20" s="91">
        <f t="shared" si="4"/>
        <v>-2.745261403874197</v>
      </c>
      <c r="P20" s="120">
        <v>0.2</v>
      </c>
      <c r="Q20" s="13">
        <v>1.2</v>
      </c>
      <c r="R20" s="13">
        <f t="shared" si="0"/>
        <v>0.24</v>
      </c>
    </row>
    <row r="21" spans="1:18" ht="12.75">
      <c r="A21" s="87">
        <v>16</v>
      </c>
      <c r="B21" s="83" t="s">
        <v>149</v>
      </c>
      <c r="C21" s="90">
        <v>2160.3</v>
      </c>
      <c r="D21" s="156">
        <v>44.5</v>
      </c>
      <c r="E21" s="90">
        <v>478.4</v>
      </c>
      <c r="F21" s="90">
        <f t="shared" si="1"/>
        <v>1637.4</v>
      </c>
      <c r="G21" s="90"/>
      <c r="H21" s="90"/>
      <c r="I21" s="23">
        <v>0</v>
      </c>
      <c r="J21" s="23">
        <v>0</v>
      </c>
      <c r="K21" s="90">
        <f t="shared" si="2"/>
        <v>0</v>
      </c>
      <c r="L21" s="90">
        <v>2260.8</v>
      </c>
      <c r="M21" s="155">
        <v>522.9</v>
      </c>
      <c r="N21" s="90">
        <f t="shared" si="3"/>
        <v>1737.9</v>
      </c>
      <c r="O21" s="91">
        <f t="shared" si="4"/>
        <v>-6.137779406375961</v>
      </c>
      <c r="P21" s="120">
        <v>0</v>
      </c>
      <c r="Q21" s="13">
        <v>1.2</v>
      </c>
      <c r="R21" s="13">
        <f t="shared" si="0"/>
        <v>0</v>
      </c>
    </row>
    <row r="22" spans="1:18" ht="12.75">
      <c r="A22" s="87">
        <v>17</v>
      </c>
      <c r="B22" s="83" t="s">
        <v>150</v>
      </c>
      <c r="C22" s="90">
        <v>2577.2</v>
      </c>
      <c r="D22" s="156">
        <v>112.7</v>
      </c>
      <c r="E22" s="90">
        <v>468.1</v>
      </c>
      <c r="F22" s="90">
        <f t="shared" si="1"/>
        <v>1996.4</v>
      </c>
      <c r="G22" s="90"/>
      <c r="H22" s="90"/>
      <c r="I22" s="23">
        <v>0</v>
      </c>
      <c r="J22" s="23">
        <v>0</v>
      </c>
      <c r="K22" s="90">
        <f t="shared" si="2"/>
        <v>0</v>
      </c>
      <c r="L22" s="90">
        <v>2704.4</v>
      </c>
      <c r="M22" s="155">
        <v>580.8</v>
      </c>
      <c r="N22" s="90">
        <f t="shared" si="3"/>
        <v>2123.6000000000004</v>
      </c>
      <c r="O22" s="91">
        <f t="shared" si="4"/>
        <v>-6.371468643558418</v>
      </c>
      <c r="P22" s="120">
        <v>0</v>
      </c>
      <c r="Q22" s="13">
        <v>1.2</v>
      </c>
      <c r="R22" s="13">
        <f t="shared" si="0"/>
        <v>0</v>
      </c>
    </row>
    <row r="23" spans="1:18" ht="12.75">
      <c r="A23" s="87">
        <v>18</v>
      </c>
      <c r="B23" s="83" t="s">
        <v>151</v>
      </c>
      <c r="C23" s="90">
        <v>1899.4</v>
      </c>
      <c r="D23" s="156">
        <v>44.5</v>
      </c>
      <c r="E23" s="90">
        <v>141.7</v>
      </c>
      <c r="F23" s="90">
        <f t="shared" si="1"/>
        <v>1713.2</v>
      </c>
      <c r="G23" s="90"/>
      <c r="H23" s="90"/>
      <c r="I23" s="23">
        <v>0</v>
      </c>
      <c r="J23" s="23">
        <v>0</v>
      </c>
      <c r="K23" s="90">
        <f t="shared" si="2"/>
        <v>0</v>
      </c>
      <c r="L23" s="90">
        <v>1952.9</v>
      </c>
      <c r="M23" s="155">
        <v>186.3</v>
      </c>
      <c r="N23" s="90">
        <f t="shared" si="3"/>
        <v>1766.6000000000001</v>
      </c>
      <c r="O23" s="91">
        <f t="shared" si="4"/>
        <v>-3.1169740835862765</v>
      </c>
      <c r="P23" s="120">
        <v>0.06</v>
      </c>
      <c r="Q23" s="13">
        <v>1.2</v>
      </c>
      <c r="R23" s="13">
        <f t="shared" si="0"/>
        <v>0.072</v>
      </c>
    </row>
    <row r="24" spans="1:18" ht="12.75">
      <c r="A24" s="87">
        <v>19</v>
      </c>
      <c r="B24" s="83" t="s">
        <v>152</v>
      </c>
      <c r="C24" s="90">
        <v>5181.1</v>
      </c>
      <c r="D24" s="155">
        <v>2287.6</v>
      </c>
      <c r="E24" s="90">
        <v>375.9</v>
      </c>
      <c r="F24" s="90">
        <f t="shared" si="1"/>
        <v>2517.6000000000004</v>
      </c>
      <c r="G24" s="90"/>
      <c r="H24" s="90"/>
      <c r="I24" s="23">
        <v>0</v>
      </c>
      <c r="J24" s="23">
        <v>0</v>
      </c>
      <c r="K24" s="90">
        <f t="shared" si="2"/>
        <v>0</v>
      </c>
      <c r="L24" s="90">
        <v>5257.4</v>
      </c>
      <c r="M24" s="155">
        <v>2663.5</v>
      </c>
      <c r="N24" s="90">
        <f>L24-M24</f>
        <v>2593.8999999999996</v>
      </c>
      <c r="O24" s="91">
        <f t="shared" si="4"/>
        <v>-3.030664124563047</v>
      </c>
      <c r="P24" s="120">
        <v>0</v>
      </c>
      <c r="Q24" s="13">
        <v>1.2</v>
      </c>
      <c r="R24" s="13">
        <f t="shared" si="0"/>
        <v>0</v>
      </c>
    </row>
    <row r="25" spans="1:18" ht="11.25">
      <c r="A25" s="87">
        <v>20</v>
      </c>
      <c r="B25" s="23"/>
      <c r="C25" s="90"/>
      <c r="D25" s="90"/>
      <c r="E25" s="90"/>
      <c r="F25" s="90">
        <f t="shared" si="1"/>
        <v>0</v>
      </c>
      <c r="G25" s="90"/>
      <c r="H25" s="90"/>
      <c r="I25" s="23"/>
      <c r="J25" s="23"/>
      <c r="K25" s="90">
        <f t="shared" si="2"/>
        <v>0</v>
      </c>
      <c r="L25" s="90"/>
      <c r="M25" s="90"/>
      <c r="N25" s="90">
        <f t="shared" si="3"/>
        <v>0</v>
      </c>
      <c r="O25" s="91" t="e">
        <f t="shared" si="4"/>
        <v>#DIV/0!</v>
      </c>
      <c r="P25" s="120"/>
      <c r="Q25" s="13">
        <v>1.2</v>
      </c>
      <c r="R25" s="13">
        <f t="shared" si="0"/>
        <v>0</v>
      </c>
    </row>
    <row r="26" spans="1:18" ht="11.25">
      <c r="A26" s="87">
        <v>21</v>
      </c>
      <c r="B26" s="23"/>
      <c r="C26" s="90"/>
      <c r="D26" s="90"/>
      <c r="E26" s="90"/>
      <c r="F26" s="90">
        <f t="shared" si="1"/>
        <v>0</v>
      </c>
      <c r="G26" s="90"/>
      <c r="H26" s="90"/>
      <c r="I26" s="23"/>
      <c r="J26" s="23"/>
      <c r="K26" s="90">
        <f t="shared" si="2"/>
        <v>0</v>
      </c>
      <c r="L26" s="90"/>
      <c r="M26" s="90"/>
      <c r="N26" s="90">
        <f t="shared" si="3"/>
        <v>0</v>
      </c>
      <c r="O26" s="91" t="e">
        <f t="shared" si="4"/>
        <v>#DIV/0!</v>
      </c>
      <c r="P26" s="120"/>
      <c r="Q26" s="13">
        <v>1.2</v>
      </c>
      <c r="R26" s="13">
        <f t="shared" si="0"/>
        <v>0</v>
      </c>
    </row>
    <row r="27" spans="1:18" ht="11.25">
      <c r="A27" s="87">
        <v>22</v>
      </c>
      <c r="B27" s="23"/>
      <c r="C27" s="93"/>
      <c r="D27" s="93"/>
      <c r="E27" s="93"/>
      <c r="F27" s="90">
        <f t="shared" si="1"/>
        <v>0</v>
      </c>
      <c r="G27" s="93"/>
      <c r="H27" s="93"/>
      <c r="I27" s="23"/>
      <c r="J27" s="23"/>
      <c r="K27" s="90">
        <f t="shared" si="2"/>
        <v>0</v>
      </c>
      <c r="L27" s="90"/>
      <c r="M27" s="90"/>
      <c r="N27" s="90">
        <f t="shared" si="3"/>
        <v>0</v>
      </c>
      <c r="O27" s="91" t="e">
        <f t="shared" si="4"/>
        <v>#DIV/0!</v>
      </c>
      <c r="P27" s="120"/>
      <c r="Q27" s="13">
        <v>1.2</v>
      </c>
      <c r="R27" s="13">
        <f t="shared" si="0"/>
        <v>0</v>
      </c>
    </row>
    <row r="28" spans="1:18" ht="11.25">
      <c r="A28" s="87">
        <v>23</v>
      </c>
      <c r="B28" s="23"/>
      <c r="C28" s="93"/>
      <c r="D28" s="93"/>
      <c r="E28" s="93"/>
      <c r="F28" s="90">
        <f t="shared" si="1"/>
        <v>0</v>
      </c>
      <c r="G28" s="93"/>
      <c r="H28" s="93"/>
      <c r="I28" s="23"/>
      <c r="J28" s="23"/>
      <c r="K28" s="90">
        <f t="shared" si="2"/>
        <v>0</v>
      </c>
      <c r="L28" s="90"/>
      <c r="M28" s="90"/>
      <c r="N28" s="90">
        <f t="shared" si="3"/>
        <v>0</v>
      </c>
      <c r="O28" s="91" t="e">
        <f t="shared" si="4"/>
        <v>#DIV/0!</v>
      </c>
      <c r="P28" s="120"/>
      <c r="Q28" s="13">
        <v>1.2</v>
      </c>
      <c r="R28" s="13">
        <f t="shared" si="0"/>
        <v>0</v>
      </c>
    </row>
    <row r="29" spans="1:18" ht="11.25">
      <c r="A29" s="87">
        <v>24</v>
      </c>
      <c r="B29" s="23"/>
      <c r="C29" s="93"/>
      <c r="D29" s="93"/>
      <c r="E29" s="93"/>
      <c r="F29" s="90">
        <f t="shared" si="1"/>
        <v>0</v>
      </c>
      <c r="G29" s="93"/>
      <c r="H29" s="93"/>
      <c r="I29" s="23"/>
      <c r="J29" s="23"/>
      <c r="K29" s="90">
        <f t="shared" si="2"/>
        <v>0</v>
      </c>
      <c r="L29" s="90"/>
      <c r="M29" s="90"/>
      <c r="N29" s="90">
        <f t="shared" si="3"/>
        <v>0</v>
      </c>
      <c r="O29" s="91" t="e">
        <f t="shared" si="4"/>
        <v>#DIV/0!</v>
      </c>
      <c r="P29" s="120"/>
      <c r="Q29" s="13">
        <v>1.2</v>
      </c>
      <c r="R29" s="13">
        <f t="shared" si="0"/>
        <v>0</v>
      </c>
    </row>
    <row r="30" spans="1:18" ht="11.25">
      <c r="A30" s="169" t="s">
        <v>24</v>
      </c>
      <c r="B30" s="169"/>
      <c r="C30" s="143">
        <f>SUM(C6:C29)</f>
        <v>96315.90000000001</v>
      </c>
      <c r="D30" s="143">
        <f>SUM(D6:D29)</f>
        <v>10290.3</v>
      </c>
      <c r="E30" s="12">
        <f aca="true" t="shared" si="5" ref="E30:N30">SUM(E6:E29)</f>
        <v>27586.400000000005</v>
      </c>
      <c r="F30" s="12">
        <f t="shared" si="5"/>
        <v>58439.19999999999</v>
      </c>
      <c r="G30" s="12">
        <f t="shared" si="5"/>
        <v>0</v>
      </c>
      <c r="H30" s="12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145">
        <f>SUM(L6:L29)</f>
        <v>104493.59999999999</v>
      </c>
      <c r="M30" s="143">
        <f>SUM(M6:M29)</f>
        <v>37876.70000000001</v>
      </c>
      <c r="N30" s="12">
        <f t="shared" si="5"/>
        <v>66616.9</v>
      </c>
      <c r="O30" s="34" t="s">
        <v>5</v>
      </c>
      <c r="P30" s="35" t="s">
        <v>5</v>
      </c>
      <c r="Q30" s="13">
        <v>1.2</v>
      </c>
      <c r="R30" s="36" t="s">
        <v>5</v>
      </c>
    </row>
    <row r="31" spans="1:16" s="18" customFormat="1" ht="11.25">
      <c r="A31" s="14"/>
      <c r="B31" s="15"/>
      <c r="C31" s="16"/>
      <c r="D31" s="16"/>
      <c r="E31" s="16"/>
      <c r="F31" s="16"/>
      <c r="G31" s="16"/>
      <c r="H31" s="16"/>
      <c r="I31" s="15"/>
      <c r="J31" s="15"/>
      <c r="K31" s="15"/>
      <c r="L31" s="15"/>
      <c r="M31" s="15"/>
      <c r="N31" s="16"/>
      <c r="O31" s="15"/>
      <c r="P31" s="17"/>
    </row>
    <row r="32" spans="1:16" s="18" customFormat="1" ht="11.25">
      <c r="A32" s="14"/>
      <c r="B32" s="15"/>
      <c r="C32" s="16"/>
      <c r="D32" s="16"/>
      <c r="E32" s="16"/>
      <c r="F32" s="16"/>
      <c r="G32" s="16"/>
      <c r="H32" s="16"/>
      <c r="I32" s="15"/>
      <c r="J32" s="15"/>
      <c r="K32" s="15"/>
      <c r="L32" s="15"/>
      <c r="M32" s="15"/>
      <c r="N32" s="16"/>
      <c r="O32" s="15"/>
      <c r="P32" s="17"/>
    </row>
    <row r="33" spans="1:16" s="18" customFormat="1" ht="11.25">
      <c r="A33" s="14"/>
      <c r="B33" s="15"/>
      <c r="C33" s="16"/>
      <c r="D33" s="16"/>
      <c r="E33" s="16"/>
      <c r="F33" s="16"/>
      <c r="G33" s="16"/>
      <c r="H33" s="16"/>
      <c r="I33" s="15"/>
      <c r="J33" s="15"/>
      <c r="K33" s="15"/>
      <c r="L33" s="15"/>
      <c r="M33" s="15"/>
      <c r="N33" s="16"/>
      <c r="O33" s="15"/>
      <c r="P33" s="17"/>
    </row>
    <row r="34" spans="1:16" s="18" customFormat="1" ht="11.25">
      <c r="A34" s="14"/>
      <c r="B34" s="15"/>
      <c r="C34" s="16"/>
      <c r="D34" s="16"/>
      <c r="E34" s="16"/>
      <c r="F34" s="16"/>
      <c r="G34" s="16"/>
      <c r="H34" s="16"/>
      <c r="I34" s="15"/>
      <c r="J34" s="15"/>
      <c r="K34" s="15"/>
      <c r="L34" s="15"/>
      <c r="M34" s="15"/>
      <c r="N34" s="16"/>
      <c r="O34" s="19"/>
      <c r="P34" s="17"/>
    </row>
    <row r="35" spans="1:16" s="18" customFormat="1" ht="11.25">
      <c r="A35" s="14"/>
      <c r="B35" s="15"/>
      <c r="C35" s="16"/>
      <c r="D35" s="16"/>
      <c r="E35" s="16"/>
      <c r="F35" s="16"/>
      <c r="G35" s="16"/>
      <c r="H35" s="16"/>
      <c r="I35" s="15"/>
      <c r="J35" s="15"/>
      <c r="K35" s="15"/>
      <c r="L35" s="15"/>
      <c r="M35" s="15"/>
      <c r="N35" s="16"/>
      <c r="O35" s="15"/>
      <c r="P35" s="17"/>
    </row>
    <row r="36" spans="1:16" s="18" customFormat="1" ht="11.25">
      <c r="A36" s="14"/>
      <c r="B36" s="15"/>
      <c r="C36" s="16"/>
      <c r="D36" s="16"/>
      <c r="E36" s="16"/>
      <c r="F36" s="16"/>
      <c r="G36" s="16"/>
      <c r="H36" s="16"/>
      <c r="I36" s="15"/>
      <c r="J36" s="15"/>
      <c r="K36" s="15"/>
      <c r="L36" s="15"/>
      <c r="M36" s="15"/>
      <c r="N36" s="16"/>
      <c r="O36" s="15"/>
      <c r="P36" s="17"/>
    </row>
    <row r="37" spans="1:16" s="18" customFormat="1" ht="11.25">
      <c r="A37" s="14"/>
      <c r="B37" s="15"/>
      <c r="C37" s="16"/>
      <c r="D37" s="16"/>
      <c r="E37" s="16"/>
      <c r="F37" s="16"/>
      <c r="G37" s="16"/>
      <c r="H37" s="16"/>
      <c r="I37" s="15"/>
      <c r="J37" s="15"/>
      <c r="K37" s="15"/>
      <c r="L37" s="15"/>
      <c r="M37" s="15"/>
      <c r="N37" s="16"/>
      <c r="O37" s="15"/>
      <c r="P37" s="17"/>
    </row>
    <row r="38" spans="1:16" s="18" customFormat="1" ht="11.25">
      <c r="A38" s="17"/>
      <c r="C38" s="16"/>
      <c r="D38" s="16"/>
      <c r="E38" s="16"/>
      <c r="F38" s="16"/>
      <c r="G38" s="16"/>
      <c r="H38" s="16"/>
      <c r="N38" s="16"/>
      <c r="P38" s="17"/>
    </row>
    <row r="39" spans="1:16" s="18" customFormat="1" ht="11.25">
      <c r="A39" s="17"/>
      <c r="C39" s="16"/>
      <c r="D39" s="16"/>
      <c r="E39" s="16"/>
      <c r="F39" s="16"/>
      <c r="G39" s="16"/>
      <c r="H39" s="16"/>
      <c r="N39" s="16"/>
      <c r="P39" s="17"/>
    </row>
    <row r="40" spans="1:16" s="18" customFormat="1" ht="11.25">
      <c r="A40" s="17"/>
      <c r="C40" s="16"/>
      <c r="D40" s="16"/>
      <c r="E40" s="16"/>
      <c r="F40" s="16"/>
      <c r="G40" s="16"/>
      <c r="H40" s="16"/>
      <c r="N40" s="16"/>
      <c r="P40" s="17"/>
    </row>
    <row r="41" spans="1:16" s="18" customFormat="1" ht="11.25">
      <c r="A41" s="17"/>
      <c r="P41" s="17"/>
    </row>
    <row r="42" spans="1:16" s="18" customFormat="1" ht="11.25">
      <c r="A42" s="17"/>
      <c r="P42" s="17"/>
    </row>
  </sheetData>
  <mergeCells count="6">
    <mergeCell ref="A30:B30"/>
    <mergeCell ref="A3:A4"/>
    <mergeCell ref="B3:B4"/>
    <mergeCell ref="A1:R1"/>
    <mergeCell ref="P3:P4"/>
    <mergeCell ref="Q3:Q4"/>
  </mergeCells>
  <printOptions/>
  <pageMargins left="0.1968503937007874" right="0.1968503937007874" top="1.1811023622047245" bottom="0.3937007874015748" header="0.7086614173228347" footer="0.5118110236220472"/>
  <pageSetup fitToHeight="1" fitToWidth="1" horizontalDpi="600" verticalDpi="600" orientation="landscape" paperSize="9" scale="64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42"/>
  <sheetViews>
    <sheetView tabSelected="1" zoomScaleSheetLayoutView="10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H32" sqref="H32"/>
    </sheetView>
  </sheetViews>
  <sheetFormatPr defaultColWidth="9.00390625" defaultRowHeight="12.75"/>
  <cols>
    <col min="1" max="1" width="5.125" style="1" customWidth="1"/>
    <col min="2" max="2" width="23.00390625" style="2" customWidth="1"/>
    <col min="3" max="3" width="17.75390625" style="2" hidden="1" customWidth="1"/>
    <col min="4" max="6" width="17.75390625" style="2" customWidth="1"/>
    <col min="7" max="7" width="21.25390625" style="2" hidden="1" customWidth="1"/>
    <col min="8" max="8" width="19.875" style="2" customWidth="1"/>
    <col min="9" max="9" width="15.375" style="2" customWidth="1"/>
    <col min="10" max="10" width="16.25390625" style="1" customWidth="1"/>
    <col min="11" max="11" width="16.00390625" style="2" customWidth="1"/>
    <col min="12" max="12" width="14.75390625" style="2" customWidth="1"/>
    <col min="13" max="16384" width="9.125" style="2" customWidth="1"/>
  </cols>
  <sheetData>
    <row r="1" spans="1:13" ht="57" customHeight="1">
      <c r="A1" s="173" t="s">
        <v>153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2" t="s">
        <v>193</v>
      </c>
    </row>
    <row r="2" spans="1:13" ht="11.25">
      <c r="A2" s="3"/>
      <c r="B2" s="4"/>
      <c r="C2" s="4"/>
      <c r="D2" s="4"/>
      <c r="E2" s="4"/>
      <c r="F2" s="4"/>
      <c r="G2" s="4"/>
      <c r="H2" s="4"/>
      <c r="I2" s="4"/>
      <c r="M2" s="2" t="s">
        <v>193</v>
      </c>
    </row>
    <row r="3" spans="1:12" ht="132.75" customHeight="1">
      <c r="A3" s="170" t="s">
        <v>154</v>
      </c>
      <c r="B3" s="171" t="s">
        <v>74</v>
      </c>
      <c r="C3" s="25" t="s">
        <v>155</v>
      </c>
      <c r="D3" s="25" t="s">
        <v>194</v>
      </c>
      <c r="E3" s="25" t="s">
        <v>225</v>
      </c>
      <c r="F3" s="25" t="s">
        <v>156</v>
      </c>
      <c r="G3" s="25" t="s">
        <v>156</v>
      </c>
      <c r="H3" s="25" t="s">
        <v>157</v>
      </c>
      <c r="I3" s="5" t="s">
        <v>158</v>
      </c>
      <c r="J3" s="163" t="s">
        <v>159</v>
      </c>
      <c r="K3" s="163" t="s">
        <v>9</v>
      </c>
      <c r="L3" s="6" t="s">
        <v>3</v>
      </c>
    </row>
    <row r="4" spans="1:12" s="10" customFormat="1" ht="42.75" customHeight="1">
      <c r="A4" s="170"/>
      <c r="B4" s="171"/>
      <c r="C4" s="5" t="s">
        <v>160</v>
      </c>
      <c r="D4" s="5" t="s">
        <v>192</v>
      </c>
      <c r="E4" s="5" t="s">
        <v>192</v>
      </c>
      <c r="F4" s="5" t="s">
        <v>20</v>
      </c>
      <c r="G4" s="8" t="s">
        <v>161</v>
      </c>
      <c r="H4" s="8" t="s">
        <v>14</v>
      </c>
      <c r="I4" s="8" t="s">
        <v>162</v>
      </c>
      <c r="J4" s="164"/>
      <c r="K4" s="164"/>
      <c r="L4" s="9" t="s">
        <v>26</v>
      </c>
    </row>
    <row r="5" spans="1:12" s="10" customFormat="1" ht="11.25" customHeight="1">
      <c r="A5" s="31">
        <v>1</v>
      </c>
      <c r="B5" s="31">
        <v>2</v>
      </c>
      <c r="C5" s="31" t="s">
        <v>163</v>
      </c>
      <c r="D5" s="31">
        <v>3</v>
      </c>
      <c r="E5" s="31">
        <v>4</v>
      </c>
      <c r="F5" s="31">
        <v>5</v>
      </c>
      <c r="G5" s="8">
        <v>3</v>
      </c>
      <c r="H5" s="8">
        <v>6</v>
      </c>
      <c r="I5" s="8">
        <v>7</v>
      </c>
      <c r="J5" s="8">
        <v>6</v>
      </c>
      <c r="K5" s="8">
        <v>7</v>
      </c>
      <c r="L5" s="9">
        <v>8</v>
      </c>
    </row>
    <row r="6" spans="1:12" ht="12.75">
      <c r="A6" s="87">
        <v>1</v>
      </c>
      <c r="B6" s="138" t="s">
        <v>134</v>
      </c>
      <c r="C6" s="23">
        <v>130</v>
      </c>
      <c r="D6" s="152">
        <v>13.7</v>
      </c>
      <c r="E6" s="152">
        <v>11.2</v>
      </c>
      <c r="F6" s="23">
        <f>E6-D6</f>
        <v>-2.5</v>
      </c>
      <c r="G6" s="90">
        <v>0</v>
      </c>
      <c r="H6" s="23">
        <v>368.7</v>
      </c>
      <c r="I6" s="117">
        <f>F6/H6*100</f>
        <v>-0.6780580417683755</v>
      </c>
      <c r="J6" s="13">
        <v>1</v>
      </c>
      <c r="K6" s="13">
        <v>1</v>
      </c>
      <c r="L6" s="13">
        <f aca="true" t="shared" si="0" ref="L6:L29">J6*K6</f>
        <v>1</v>
      </c>
    </row>
    <row r="7" spans="1:12" ht="12.75">
      <c r="A7" s="87">
        <v>2</v>
      </c>
      <c r="B7" s="139" t="s">
        <v>135</v>
      </c>
      <c r="C7" s="23">
        <v>468</v>
      </c>
      <c r="D7" s="152">
        <v>5.8</v>
      </c>
      <c r="E7" s="152">
        <v>8.2</v>
      </c>
      <c r="F7" s="23">
        <f aca="true" t="shared" si="1" ref="F7:F29">E7-D7</f>
        <v>2.3999999999999995</v>
      </c>
      <c r="G7" s="90">
        <v>75</v>
      </c>
      <c r="H7" s="23">
        <v>228</v>
      </c>
      <c r="I7" s="117">
        <f aca="true" t="shared" si="2" ref="I7:I29">F7/H7*100</f>
        <v>1.0526315789473681</v>
      </c>
      <c r="J7" s="13">
        <v>0.789</v>
      </c>
      <c r="K7" s="13">
        <v>1</v>
      </c>
      <c r="L7" s="13">
        <f t="shared" si="0"/>
        <v>0.789</v>
      </c>
    </row>
    <row r="8" spans="1:12" ht="12.75">
      <c r="A8" s="87">
        <v>3</v>
      </c>
      <c r="B8" s="139" t="s">
        <v>136</v>
      </c>
      <c r="C8" s="23">
        <v>340</v>
      </c>
      <c r="D8" s="152">
        <v>5.6</v>
      </c>
      <c r="E8" s="152">
        <v>5.1</v>
      </c>
      <c r="F8" s="23">
        <f t="shared" si="1"/>
        <v>-0.5</v>
      </c>
      <c r="G8" s="90">
        <v>1.3</v>
      </c>
      <c r="H8" s="23">
        <v>194.8</v>
      </c>
      <c r="I8" s="117">
        <f t="shared" si="2"/>
        <v>-0.25667351129363447</v>
      </c>
      <c r="J8" s="13">
        <v>1</v>
      </c>
      <c r="K8" s="13">
        <v>1</v>
      </c>
      <c r="L8" s="13">
        <f t="shared" si="0"/>
        <v>1</v>
      </c>
    </row>
    <row r="9" spans="1:12" ht="12.75">
      <c r="A9" s="87">
        <v>4</v>
      </c>
      <c r="B9" s="139" t="s">
        <v>137</v>
      </c>
      <c r="C9" s="23">
        <v>809</v>
      </c>
      <c r="D9" s="152">
        <v>2.1</v>
      </c>
      <c r="E9" s="152">
        <v>0.4</v>
      </c>
      <c r="F9" s="23">
        <f t="shared" si="1"/>
        <v>-1.7000000000000002</v>
      </c>
      <c r="G9" s="90">
        <v>-214</v>
      </c>
      <c r="H9" s="23">
        <v>447.6</v>
      </c>
      <c r="I9" s="117">
        <f t="shared" si="2"/>
        <v>-0.37980339588918677</v>
      </c>
      <c r="J9" s="13">
        <v>1</v>
      </c>
      <c r="K9" s="13">
        <v>1</v>
      </c>
      <c r="L9" s="13">
        <f t="shared" si="0"/>
        <v>1</v>
      </c>
    </row>
    <row r="10" spans="1:12" ht="12.75">
      <c r="A10" s="87">
        <v>5</v>
      </c>
      <c r="B10" s="139" t="s">
        <v>138</v>
      </c>
      <c r="C10" s="23">
        <v>903</v>
      </c>
      <c r="D10" s="152">
        <v>8.9</v>
      </c>
      <c r="E10" s="152">
        <v>2.8</v>
      </c>
      <c r="F10" s="23">
        <f t="shared" si="1"/>
        <v>-6.1000000000000005</v>
      </c>
      <c r="G10" s="90">
        <v>0</v>
      </c>
      <c r="H10" s="23">
        <v>385.5</v>
      </c>
      <c r="I10" s="117">
        <f t="shared" si="2"/>
        <v>-1.5823605706874193</v>
      </c>
      <c r="J10" s="13">
        <v>1</v>
      </c>
      <c r="K10" s="13">
        <v>1</v>
      </c>
      <c r="L10" s="13">
        <f t="shared" si="0"/>
        <v>1</v>
      </c>
    </row>
    <row r="11" spans="1:12" ht="12.75">
      <c r="A11" s="87">
        <v>6</v>
      </c>
      <c r="B11" s="139" t="s">
        <v>139</v>
      </c>
      <c r="C11" s="23">
        <v>1688</v>
      </c>
      <c r="D11" s="152">
        <v>13.8</v>
      </c>
      <c r="E11" s="152">
        <v>17.2</v>
      </c>
      <c r="F11" s="23">
        <f t="shared" si="1"/>
        <v>3.3999999999999986</v>
      </c>
      <c r="G11" s="90">
        <v>-101</v>
      </c>
      <c r="H11" s="23">
        <v>179.8</v>
      </c>
      <c r="I11" s="117">
        <f t="shared" si="2"/>
        <v>1.8909899888765285</v>
      </c>
      <c r="J11" s="13">
        <v>0.622</v>
      </c>
      <c r="K11" s="13">
        <v>1</v>
      </c>
      <c r="L11" s="13">
        <f t="shared" si="0"/>
        <v>0.622</v>
      </c>
    </row>
    <row r="12" spans="1:12" ht="12.75">
      <c r="A12" s="87">
        <v>7</v>
      </c>
      <c r="B12" s="139" t="s">
        <v>140</v>
      </c>
      <c r="C12" s="23">
        <v>1230</v>
      </c>
      <c r="D12" s="152">
        <v>4.7</v>
      </c>
      <c r="E12" s="152">
        <v>3.3</v>
      </c>
      <c r="F12" s="23">
        <f t="shared" si="1"/>
        <v>-1.4000000000000004</v>
      </c>
      <c r="G12" s="90">
        <v>-85</v>
      </c>
      <c r="H12" s="23">
        <v>120.9</v>
      </c>
      <c r="I12" s="117">
        <f t="shared" si="2"/>
        <v>-1.1579818031430937</v>
      </c>
      <c r="J12" s="13">
        <v>1</v>
      </c>
      <c r="K12" s="13">
        <v>1</v>
      </c>
      <c r="L12" s="13">
        <f t="shared" si="0"/>
        <v>1</v>
      </c>
    </row>
    <row r="13" spans="1:12" ht="12.75">
      <c r="A13" s="87">
        <v>8</v>
      </c>
      <c r="B13" s="139" t="s">
        <v>141</v>
      </c>
      <c r="C13" s="23">
        <v>21</v>
      </c>
      <c r="D13" s="152">
        <v>125.6</v>
      </c>
      <c r="E13" s="152">
        <v>82</v>
      </c>
      <c r="F13" s="23">
        <f t="shared" si="1"/>
        <v>-43.599999999999994</v>
      </c>
      <c r="G13" s="90">
        <v>0</v>
      </c>
      <c r="H13" s="23">
        <v>12239.8</v>
      </c>
      <c r="I13" s="117">
        <f t="shared" si="2"/>
        <v>-0.35621497083285675</v>
      </c>
      <c r="J13" s="13">
        <v>1</v>
      </c>
      <c r="K13" s="13">
        <v>1</v>
      </c>
      <c r="L13" s="13">
        <f t="shared" si="0"/>
        <v>1</v>
      </c>
    </row>
    <row r="14" spans="1:12" ht="12.75">
      <c r="A14" s="87">
        <v>9</v>
      </c>
      <c r="B14" s="139" t="s">
        <v>142</v>
      </c>
      <c r="C14" s="23">
        <v>919</v>
      </c>
      <c r="D14" s="152">
        <v>3.2</v>
      </c>
      <c r="E14" s="152">
        <v>1.3</v>
      </c>
      <c r="F14" s="23">
        <f t="shared" si="1"/>
        <v>-1.9000000000000001</v>
      </c>
      <c r="G14" s="90">
        <v>-138</v>
      </c>
      <c r="H14" s="23">
        <v>214.3</v>
      </c>
      <c r="I14" s="117">
        <f t="shared" si="2"/>
        <v>-0.8866075594960335</v>
      </c>
      <c r="J14" s="13">
        <v>1</v>
      </c>
      <c r="K14" s="13">
        <v>1</v>
      </c>
      <c r="L14" s="13">
        <f t="shared" si="0"/>
        <v>1</v>
      </c>
    </row>
    <row r="15" spans="1:12" ht="12.75">
      <c r="A15" s="87">
        <v>10</v>
      </c>
      <c r="B15" s="139" t="s">
        <v>143</v>
      </c>
      <c r="C15" s="23">
        <v>319</v>
      </c>
      <c r="D15" s="152">
        <v>4.2</v>
      </c>
      <c r="E15" s="152">
        <v>2.3</v>
      </c>
      <c r="F15" s="23">
        <f t="shared" si="1"/>
        <v>-1.9000000000000004</v>
      </c>
      <c r="G15" s="90">
        <v>-62</v>
      </c>
      <c r="H15" s="23">
        <v>204.9</v>
      </c>
      <c r="I15" s="117">
        <f t="shared" si="2"/>
        <v>-0.927281600780869</v>
      </c>
      <c r="J15" s="13">
        <v>1</v>
      </c>
      <c r="K15" s="13">
        <v>1</v>
      </c>
      <c r="L15" s="13">
        <f t="shared" si="0"/>
        <v>1</v>
      </c>
    </row>
    <row r="16" spans="1:12" ht="12.75">
      <c r="A16" s="87">
        <v>11</v>
      </c>
      <c r="B16" s="139" t="s">
        <v>144</v>
      </c>
      <c r="C16" s="23">
        <v>1324</v>
      </c>
      <c r="D16" s="152">
        <v>4.3</v>
      </c>
      <c r="E16" s="152">
        <v>9.7</v>
      </c>
      <c r="F16" s="23">
        <f t="shared" si="1"/>
        <v>5.3999999999999995</v>
      </c>
      <c r="G16" s="90">
        <v>-423</v>
      </c>
      <c r="H16" s="23">
        <v>1135.7</v>
      </c>
      <c r="I16" s="117">
        <f t="shared" si="2"/>
        <v>0.4754776789645152</v>
      </c>
      <c r="J16" s="13">
        <v>0.905</v>
      </c>
      <c r="K16" s="13">
        <v>1</v>
      </c>
      <c r="L16" s="13">
        <f t="shared" si="0"/>
        <v>0.905</v>
      </c>
    </row>
    <row r="17" spans="1:12" ht="12.75">
      <c r="A17" s="87">
        <v>12</v>
      </c>
      <c r="B17" s="139" t="s">
        <v>145</v>
      </c>
      <c r="C17" s="23">
        <v>365</v>
      </c>
      <c r="D17" s="152">
        <v>3.1</v>
      </c>
      <c r="E17" s="152">
        <v>2.9</v>
      </c>
      <c r="F17" s="23">
        <f t="shared" si="1"/>
        <v>-0.20000000000000018</v>
      </c>
      <c r="G17" s="90">
        <v>-286</v>
      </c>
      <c r="H17" s="23">
        <v>116.9</v>
      </c>
      <c r="I17" s="117">
        <f t="shared" si="2"/>
        <v>-0.17108639863130895</v>
      </c>
      <c r="J17" s="13">
        <v>1</v>
      </c>
      <c r="K17" s="13">
        <v>1</v>
      </c>
      <c r="L17" s="13">
        <f t="shared" si="0"/>
        <v>1</v>
      </c>
    </row>
    <row r="18" spans="1:12" ht="12.75">
      <c r="A18" s="87">
        <v>13</v>
      </c>
      <c r="B18" s="139" t="s">
        <v>146</v>
      </c>
      <c r="C18" s="23">
        <v>376</v>
      </c>
      <c r="D18" s="152">
        <v>5.8</v>
      </c>
      <c r="E18" s="152">
        <v>9</v>
      </c>
      <c r="F18" s="23">
        <f t="shared" si="1"/>
        <v>3.2</v>
      </c>
      <c r="G18" s="90">
        <v>0</v>
      </c>
      <c r="H18" s="23">
        <v>212.1</v>
      </c>
      <c r="I18" s="117">
        <f t="shared" si="2"/>
        <v>1.508722300801509</v>
      </c>
      <c r="J18" s="13">
        <v>0.698</v>
      </c>
      <c r="K18" s="13">
        <v>1</v>
      </c>
      <c r="L18" s="13">
        <f t="shared" si="0"/>
        <v>0.698</v>
      </c>
    </row>
    <row r="19" spans="1:12" ht="12.75">
      <c r="A19" s="87">
        <v>14</v>
      </c>
      <c r="B19" s="139" t="s">
        <v>147</v>
      </c>
      <c r="C19" s="23">
        <v>1279</v>
      </c>
      <c r="D19" s="152">
        <v>2.4</v>
      </c>
      <c r="E19" s="152">
        <v>13.1</v>
      </c>
      <c r="F19" s="23">
        <f t="shared" si="1"/>
        <v>10.7</v>
      </c>
      <c r="G19" s="90">
        <v>18.6</v>
      </c>
      <c r="H19" s="23">
        <v>132</v>
      </c>
      <c r="I19" s="117">
        <f t="shared" si="2"/>
        <v>8.106060606060606</v>
      </c>
      <c r="J19" s="13">
        <v>0</v>
      </c>
      <c r="K19" s="13">
        <v>1</v>
      </c>
      <c r="L19" s="13">
        <f t="shared" si="0"/>
        <v>0</v>
      </c>
    </row>
    <row r="20" spans="1:12" ht="12.75">
      <c r="A20" s="87">
        <v>15</v>
      </c>
      <c r="B20" s="139" t="s">
        <v>148</v>
      </c>
      <c r="C20" s="23">
        <v>1591</v>
      </c>
      <c r="D20" s="152">
        <v>6.2</v>
      </c>
      <c r="E20" s="152">
        <v>6.3</v>
      </c>
      <c r="F20" s="23">
        <f t="shared" si="1"/>
        <v>0.09999999999999964</v>
      </c>
      <c r="G20" s="90">
        <v>0</v>
      </c>
      <c r="H20" s="23">
        <v>313.4</v>
      </c>
      <c r="I20" s="117">
        <f t="shared" si="2"/>
        <v>0.03190810465858317</v>
      </c>
      <c r="J20" s="13">
        <v>0.994</v>
      </c>
      <c r="K20" s="13">
        <v>1</v>
      </c>
      <c r="L20" s="13">
        <f t="shared" si="0"/>
        <v>0.994</v>
      </c>
    </row>
    <row r="21" spans="1:12" ht="12.75">
      <c r="A21" s="87">
        <v>16</v>
      </c>
      <c r="B21" s="139" t="s">
        <v>149</v>
      </c>
      <c r="C21" s="23">
        <v>1431</v>
      </c>
      <c r="D21" s="152">
        <v>2.4</v>
      </c>
      <c r="E21" s="152">
        <v>2.8</v>
      </c>
      <c r="F21" s="23">
        <f t="shared" si="1"/>
        <v>0.3999999999999999</v>
      </c>
      <c r="G21" s="90">
        <v>0</v>
      </c>
      <c r="H21" s="23">
        <v>267.5</v>
      </c>
      <c r="I21" s="117">
        <f t="shared" si="2"/>
        <v>0.1495327102803738</v>
      </c>
      <c r="J21" s="13">
        <v>0.97</v>
      </c>
      <c r="K21" s="13">
        <v>1</v>
      </c>
      <c r="L21" s="13">
        <f t="shared" si="0"/>
        <v>0.97</v>
      </c>
    </row>
    <row r="22" spans="1:12" ht="12.75">
      <c r="A22" s="87">
        <v>17</v>
      </c>
      <c r="B22" s="139" t="s">
        <v>150</v>
      </c>
      <c r="C22" s="23">
        <v>19</v>
      </c>
      <c r="D22" s="152">
        <v>9.6</v>
      </c>
      <c r="E22" s="152">
        <v>116</v>
      </c>
      <c r="F22" s="23">
        <f t="shared" si="1"/>
        <v>106.4</v>
      </c>
      <c r="G22" s="90">
        <v>-104</v>
      </c>
      <c r="H22" s="23">
        <v>257.2</v>
      </c>
      <c r="I22" s="117">
        <f t="shared" si="2"/>
        <v>41.36858475894246</v>
      </c>
      <c r="J22" s="13">
        <v>0</v>
      </c>
      <c r="K22" s="13">
        <v>1</v>
      </c>
      <c r="L22" s="13">
        <f t="shared" si="0"/>
        <v>0</v>
      </c>
    </row>
    <row r="23" spans="1:12" ht="12.75">
      <c r="A23" s="87">
        <v>18</v>
      </c>
      <c r="B23" s="139" t="s">
        <v>151</v>
      </c>
      <c r="C23" s="23">
        <v>358</v>
      </c>
      <c r="D23" s="152">
        <v>5</v>
      </c>
      <c r="E23" s="152">
        <v>3.5</v>
      </c>
      <c r="F23" s="23">
        <f t="shared" si="1"/>
        <v>-1.5</v>
      </c>
      <c r="G23" s="90">
        <v>-157</v>
      </c>
      <c r="H23" s="23">
        <v>173.4</v>
      </c>
      <c r="I23" s="117">
        <f t="shared" si="2"/>
        <v>-0.8650519031141868</v>
      </c>
      <c r="J23" s="13">
        <v>1</v>
      </c>
      <c r="K23" s="13">
        <v>1</v>
      </c>
      <c r="L23" s="13">
        <f t="shared" si="0"/>
        <v>1</v>
      </c>
    </row>
    <row r="24" spans="1:12" ht="12.75">
      <c r="A24" s="87">
        <v>19</v>
      </c>
      <c r="B24" s="139" t="s">
        <v>152</v>
      </c>
      <c r="C24" s="23">
        <v>1655</v>
      </c>
      <c r="D24" s="152">
        <v>1.3</v>
      </c>
      <c r="E24" s="152">
        <v>3.3</v>
      </c>
      <c r="F24" s="23">
        <f t="shared" si="1"/>
        <v>1.9999999999999998</v>
      </c>
      <c r="G24" s="90">
        <v>-815</v>
      </c>
      <c r="H24" s="23">
        <v>569.5</v>
      </c>
      <c r="I24" s="117">
        <f t="shared" si="2"/>
        <v>0.35118525021949076</v>
      </c>
      <c r="J24" s="13">
        <v>0.93</v>
      </c>
      <c r="K24" s="13">
        <v>1</v>
      </c>
      <c r="L24" s="13">
        <f t="shared" si="0"/>
        <v>0.93</v>
      </c>
    </row>
    <row r="25" spans="1:12" ht="11.25">
      <c r="A25" s="87">
        <v>20</v>
      </c>
      <c r="B25" s="23"/>
      <c r="C25" s="23">
        <v>77</v>
      </c>
      <c r="D25" s="23"/>
      <c r="E25" s="23"/>
      <c r="F25" s="23">
        <f t="shared" si="1"/>
        <v>0</v>
      </c>
      <c r="G25" s="90">
        <v>482</v>
      </c>
      <c r="H25" s="90"/>
      <c r="I25" s="117" t="e">
        <f t="shared" si="2"/>
        <v>#DIV/0!</v>
      </c>
      <c r="J25" s="92"/>
      <c r="K25" s="13">
        <v>1</v>
      </c>
      <c r="L25" s="13">
        <f t="shared" si="0"/>
        <v>0</v>
      </c>
    </row>
    <row r="26" spans="1:12" ht="11.25">
      <c r="A26" s="87">
        <v>21</v>
      </c>
      <c r="B26" s="23"/>
      <c r="C26" s="23">
        <v>332</v>
      </c>
      <c r="D26" s="23"/>
      <c r="E26" s="23"/>
      <c r="F26" s="23">
        <f t="shared" si="1"/>
        <v>0</v>
      </c>
      <c r="G26" s="90">
        <v>0</v>
      </c>
      <c r="H26" s="90"/>
      <c r="I26" s="117" t="e">
        <f t="shared" si="2"/>
        <v>#DIV/0!</v>
      </c>
      <c r="J26" s="13"/>
      <c r="K26" s="13">
        <v>1</v>
      </c>
      <c r="L26" s="13">
        <f t="shared" si="0"/>
        <v>0</v>
      </c>
    </row>
    <row r="27" spans="1:12" ht="11.25">
      <c r="A27" s="87">
        <v>22</v>
      </c>
      <c r="B27" s="23"/>
      <c r="C27" s="23">
        <v>1053</v>
      </c>
      <c r="D27" s="23"/>
      <c r="E27" s="23"/>
      <c r="F27" s="23">
        <f t="shared" si="1"/>
        <v>0</v>
      </c>
      <c r="G27" s="101">
        <v>-680</v>
      </c>
      <c r="H27" s="93"/>
      <c r="I27" s="117" t="e">
        <f t="shared" si="2"/>
        <v>#DIV/0!</v>
      </c>
      <c r="J27" s="92"/>
      <c r="K27" s="13">
        <v>1</v>
      </c>
      <c r="L27" s="13">
        <f t="shared" si="0"/>
        <v>0</v>
      </c>
    </row>
    <row r="28" spans="1:12" ht="11.25">
      <c r="A28" s="87">
        <v>23</v>
      </c>
      <c r="B28" s="23"/>
      <c r="C28" s="23">
        <v>1300</v>
      </c>
      <c r="D28" s="23"/>
      <c r="E28" s="23"/>
      <c r="F28" s="23">
        <f t="shared" si="1"/>
        <v>0</v>
      </c>
      <c r="G28" s="101">
        <v>-843</v>
      </c>
      <c r="H28" s="93"/>
      <c r="I28" s="117" t="e">
        <f t="shared" si="2"/>
        <v>#DIV/0!</v>
      </c>
      <c r="J28" s="92"/>
      <c r="K28" s="13">
        <v>1</v>
      </c>
      <c r="L28" s="13">
        <f t="shared" si="0"/>
        <v>0</v>
      </c>
    </row>
    <row r="29" spans="1:12" ht="11.25">
      <c r="A29" s="87">
        <v>24</v>
      </c>
      <c r="B29" s="23"/>
      <c r="C29" s="23">
        <v>4659</v>
      </c>
      <c r="D29" s="23"/>
      <c r="E29" s="23"/>
      <c r="F29" s="23">
        <f t="shared" si="1"/>
        <v>0</v>
      </c>
      <c r="G29" s="101">
        <v>0</v>
      </c>
      <c r="H29" s="93"/>
      <c r="I29" s="117" t="e">
        <f t="shared" si="2"/>
        <v>#DIV/0!</v>
      </c>
      <c r="J29" s="13"/>
      <c r="K29" s="13">
        <v>1</v>
      </c>
      <c r="L29" s="13">
        <f t="shared" si="0"/>
        <v>0</v>
      </c>
    </row>
    <row r="30" spans="1:12" ht="11.25">
      <c r="A30" s="169" t="s">
        <v>24</v>
      </c>
      <c r="B30" s="169"/>
      <c r="C30" s="12">
        <f aca="true" t="shared" si="3" ref="C30:H30">SUM(C6:C29)</f>
        <v>22646</v>
      </c>
      <c r="D30" s="12">
        <f t="shared" si="3"/>
        <v>227.7</v>
      </c>
      <c r="E30" s="12">
        <f t="shared" si="3"/>
        <v>300.40000000000003</v>
      </c>
      <c r="F30" s="12">
        <f t="shared" si="3"/>
        <v>72.7</v>
      </c>
      <c r="G30" s="12">
        <f t="shared" si="3"/>
        <v>-3331.1000000000004</v>
      </c>
      <c r="H30" s="12">
        <f t="shared" si="3"/>
        <v>17762</v>
      </c>
      <c r="I30" s="34" t="s">
        <v>5</v>
      </c>
      <c r="J30" s="35" t="s">
        <v>5</v>
      </c>
      <c r="K30" s="13">
        <v>1</v>
      </c>
      <c r="L30" s="36" t="s">
        <v>5</v>
      </c>
    </row>
    <row r="31" spans="1:10" s="18" customFormat="1" ht="11.25">
      <c r="A31" s="14"/>
      <c r="B31" s="15"/>
      <c r="C31" s="15"/>
      <c r="D31" s="15"/>
      <c r="E31" s="15"/>
      <c r="F31" s="15"/>
      <c r="G31" s="15"/>
      <c r="H31" s="16"/>
      <c r="I31" s="15"/>
      <c r="J31" s="17"/>
    </row>
    <row r="32" spans="1:10" s="18" customFormat="1" ht="11.25">
      <c r="A32" s="14"/>
      <c r="B32" s="15"/>
      <c r="C32" s="15"/>
      <c r="D32" s="15"/>
      <c r="E32" s="15"/>
      <c r="F32" s="15"/>
      <c r="G32" s="15"/>
      <c r="H32" s="16"/>
      <c r="I32" s="15"/>
      <c r="J32" s="17"/>
    </row>
    <row r="33" spans="1:10" s="18" customFormat="1" ht="11.25">
      <c r="A33" s="14"/>
      <c r="B33" s="15"/>
      <c r="C33" s="15"/>
      <c r="D33" s="15"/>
      <c r="E33" s="15"/>
      <c r="F33" s="15"/>
      <c r="G33" s="15"/>
      <c r="H33" s="16"/>
      <c r="I33" s="15"/>
      <c r="J33" s="17"/>
    </row>
    <row r="34" spans="1:10" s="18" customFormat="1" ht="11.25">
      <c r="A34" s="14"/>
      <c r="B34" s="15"/>
      <c r="C34" s="15"/>
      <c r="D34" s="15"/>
      <c r="E34" s="15"/>
      <c r="F34" s="15"/>
      <c r="G34" s="15"/>
      <c r="H34" s="16"/>
      <c r="I34" s="19"/>
      <c r="J34" s="17"/>
    </row>
    <row r="35" spans="1:10" s="18" customFormat="1" ht="11.25">
      <c r="A35" s="14"/>
      <c r="B35" s="15"/>
      <c r="C35" s="15"/>
      <c r="D35" s="15"/>
      <c r="E35" s="15"/>
      <c r="F35" s="15"/>
      <c r="G35" s="15"/>
      <c r="H35" s="16"/>
      <c r="I35" s="15"/>
      <c r="J35" s="17"/>
    </row>
    <row r="36" spans="1:10" s="18" customFormat="1" ht="11.25">
      <c r="A36" s="14"/>
      <c r="B36" s="15"/>
      <c r="C36" s="15"/>
      <c r="D36" s="15"/>
      <c r="E36" s="15"/>
      <c r="F36" s="15"/>
      <c r="G36" s="15"/>
      <c r="H36" s="16"/>
      <c r="I36" s="15"/>
      <c r="J36" s="17"/>
    </row>
    <row r="37" spans="1:10" s="18" customFormat="1" ht="11.25">
      <c r="A37" s="14"/>
      <c r="B37" s="15"/>
      <c r="C37" s="15"/>
      <c r="D37" s="15"/>
      <c r="E37" s="15"/>
      <c r="F37" s="15"/>
      <c r="G37" s="15"/>
      <c r="H37" s="16"/>
      <c r="I37" s="15"/>
      <c r="J37" s="17"/>
    </row>
    <row r="38" spans="1:10" s="18" customFormat="1" ht="11.25">
      <c r="A38" s="17"/>
      <c r="H38" s="16"/>
      <c r="J38" s="17"/>
    </row>
    <row r="39" spans="1:10" s="18" customFormat="1" ht="11.25">
      <c r="A39" s="17"/>
      <c r="H39" s="16"/>
      <c r="J39" s="17"/>
    </row>
    <row r="40" spans="1:10" s="18" customFormat="1" ht="11.25">
      <c r="A40" s="17"/>
      <c r="H40" s="16"/>
      <c r="J40" s="17"/>
    </row>
    <row r="41" spans="1:10" s="18" customFormat="1" ht="11.25">
      <c r="A41" s="17"/>
      <c r="J41" s="17"/>
    </row>
    <row r="42" spans="1:10" s="18" customFormat="1" ht="11.25">
      <c r="A42" s="17"/>
      <c r="J42" s="17"/>
    </row>
  </sheetData>
  <mergeCells count="6">
    <mergeCell ref="A30:B30"/>
    <mergeCell ref="A3:A4"/>
    <mergeCell ref="B3:B4"/>
    <mergeCell ref="A1:L1"/>
    <mergeCell ref="J3:J4"/>
    <mergeCell ref="K3:K4"/>
  </mergeCells>
  <printOptions/>
  <pageMargins left="0.35" right="0.1968503937007874" top="1.1811023622047245" bottom="0.3937007874015748" header="0.7086614173228347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workbookViewId="0" topLeftCell="A4">
      <pane xSplit="2" ySplit="3" topLeftCell="C7" activePane="bottomRight" state="frozen"/>
      <selection pane="topLeft" activeCell="A4" sqref="A4"/>
      <selection pane="topRight" activeCell="C4" sqref="C4"/>
      <selection pane="bottomLeft" activeCell="A7" sqref="A7"/>
      <selection pane="bottomRight" activeCell="D8" sqref="D8:D26"/>
    </sheetView>
  </sheetViews>
  <sheetFormatPr defaultColWidth="9.00390625" defaultRowHeight="12.75"/>
  <cols>
    <col min="1" max="1" width="3.375" style="1" customWidth="1"/>
    <col min="2" max="2" width="21.625" style="2" customWidth="1"/>
    <col min="3" max="3" width="23.125" style="2" customWidth="1"/>
    <col min="4" max="4" width="19.625" style="2" customWidth="1"/>
    <col min="5" max="5" width="20.875" style="2" customWidth="1"/>
    <col min="6" max="6" width="20.25390625" style="2" customWidth="1"/>
    <col min="7" max="7" width="14.00390625" style="2" customWidth="1"/>
    <col min="8" max="8" width="10.75390625" style="1" customWidth="1"/>
    <col min="9" max="9" width="10.875" style="2" customWidth="1"/>
    <col min="10" max="10" width="10.75390625" style="2" customWidth="1"/>
    <col min="11" max="16384" width="9.125" style="2" customWidth="1"/>
  </cols>
  <sheetData>
    <row r="1" spans="1:10" ht="15.75" customHeight="1">
      <c r="A1" s="43"/>
      <c r="B1" s="165" t="s">
        <v>73</v>
      </c>
      <c r="C1" s="165"/>
      <c r="D1" s="165"/>
      <c r="E1" s="165"/>
      <c r="F1" s="165"/>
      <c r="G1" s="165"/>
      <c r="H1" s="165"/>
      <c r="I1" s="165"/>
      <c r="J1" s="165"/>
    </row>
    <row r="2" spans="1:7" ht="11.25">
      <c r="A2" s="3"/>
      <c r="B2" s="4"/>
      <c r="C2" s="4"/>
      <c r="D2" s="4"/>
      <c r="E2" s="4"/>
      <c r="F2" s="4"/>
      <c r="G2" s="4"/>
    </row>
    <row r="3" spans="1:7" ht="11.25">
      <c r="A3" s="3"/>
      <c r="B3" s="4"/>
      <c r="C3" s="4"/>
      <c r="D3" s="4"/>
      <c r="E3" s="4"/>
      <c r="F3" s="4"/>
      <c r="G3" s="4"/>
    </row>
    <row r="4" spans="1:10" ht="25.5" customHeight="1">
      <c r="A4" s="170" t="s">
        <v>0</v>
      </c>
      <c r="B4" s="163" t="s">
        <v>74</v>
      </c>
      <c r="C4" s="163" t="s">
        <v>75</v>
      </c>
      <c r="D4" s="163" t="s">
        <v>196</v>
      </c>
      <c r="E4" s="163" t="s">
        <v>197</v>
      </c>
      <c r="F4" s="163" t="s">
        <v>76</v>
      </c>
      <c r="G4" s="163" t="s">
        <v>71</v>
      </c>
      <c r="H4" s="163" t="s">
        <v>72</v>
      </c>
      <c r="I4" s="163" t="s">
        <v>2</v>
      </c>
      <c r="J4" s="166" t="s">
        <v>3</v>
      </c>
    </row>
    <row r="5" spans="1:10" ht="135" customHeight="1">
      <c r="A5" s="170"/>
      <c r="B5" s="168"/>
      <c r="C5" s="164"/>
      <c r="D5" s="164"/>
      <c r="E5" s="164"/>
      <c r="F5" s="164"/>
      <c r="G5" s="164"/>
      <c r="H5" s="168"/>
      <c r="I5" s="168"/>
      <c r="J5" s="167"/>
    </row>
    <row r="6" spans="1:10" s="10" customFormat="1" ht="51" customHeight="1">
      <c r="A6" s="170"/>
      <c r="B6" s="164"/>
      <c r="C6" s="8" t="s">
        <v>48</v>
      </c>
      <c r="D6" s="8" t="s">
        <v>48</v>
      </c>
      <c r="E6" s="8" t="s">
        <v>48</v>
      </c>
      <c r="F6" s="8" t="s">
        <v>15</v>
      </c>
      <c r="G6" s="8" t="s">
        <v>108</v>
      </c>
      <c r="H6" s="164"/>
      <c r="I6" s="164"/>
      <c r="J6" s="9" t="s">
        <v>17</v>
      </c>
    </row>
    <row r="7" spans="1:10" s="10" customFormat="1" ht="15.75" customHeight="1">
      <c r="A7" s="80">
        <v>1</v>
      </c>
      <c r="B7" s="26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1">
        <v>10</v>
      </c>
    </row>
    <row r="8" spans="1:10" ht="12.75">
      <c r="A8" s="87">
        <v>1</v>
      </c>
      <c r="B8" s="138" t="s">
        <v>134</v>
      </c>
      <c r="C8" s="23">
        <v>2201.3</v>
      </c>
      <c r="D8" s="23">
        <v>393.7</v>
      </c>
      <c r="E8" s="90">
        <v>0</v>
      </c>
      <c r="F8" s="90">
        <f>D8+E8</f>
        <v>393.7</v>
      </c>
      <c r="G8" s="91">
        <f aca="true" t="shared" si="0" ref="G8:G31">C8/(C8+F8)*100</f>
        <v>84.82851637764934</v>
      </c>
      <c r="H8" s="92">
        <v>0</v>
      </c>
      <c r="I8" s="13">
        <v>1.2</v>
      </c>
      <c r="J8" s="13">
        <f aca="true" t="shared" si="1" ref="J8:J31">H8*I8</f>
        <v>0</v>
      </c>
    </row>
    <row r="9" spans="1:10" ht="12.75">
      <c r="A9" s="87">
        <v>2</v>
      </c>
      <c r="B9" s="139" t="s">
        <v>135</v>
      </c>
      <c r="C9" s="23">
        <v>1832.3</v>
      </c>
      <c r="D9" s="23">
        <v>246</v>
      </c>
      <c r="E9" s="90">
        <v>0</v>
      </c>
      <c r="F9" s="90">
        <f aca="true" t="shared" si="2" ref="F9:F26">D9+E9</f>
        <v>246</v>
      </c>
      <c r="G9" s="91">
        <f t="shared" si="0"/>
        <v>88.16340278111917</v>
      </c>
      <c r="H9" s="92">
        <v>0</v>
      </c>
      <c r="I9" s="13">
        <v>1.2</v>
      </c>
      <c r="J9" s="13">
        <f t="shared" si="1"/>
        <v>0</v>
      </c>
    </row>
    <row r="10" spans="1:10" ht="12.75">
      <c r="A10" s="87">
        <v>3</v>
      </c>
      <c r="B10" s="139" t="s">
        <v>136</v>
      </c>
      <c r="C10" s="23">
        <v>2146</v>
      </c>
      <c r="D10" s="23">
        <v>300.8</v>
      </c>
      <c r="E10" s="90">
        <v>0</v>
      </c>
      <c r="F10" s="90">
        <f t="shared" si="2"/>
        <v>300.8</v>
      </c>
      <c r="G10" s="91">
        <f t="shared" si="0"/>
        <v>87.70639202223312</v>
      </c>
      <c r="H10" s="92">
        <v>0</v>
      </c>
      <c r="I10" s="13">
        <v>1.2</v>
      </c>
      <c r="J10" s="13">
        <f t="shared" si="1"/>
        <v>0</v>
      </c>
    </row>
    <row r="11" spans="1:10" ht="12.75">
      <c r="A11" s="87">
        <v>4</v>
      </c>
      <c r="B11" s="139" t="s">
        <v>137</v>
      </c>
      <c r="C11" s="23">
        <v>1279</v>
      </c>
      <c r="D11" s="23">
        <v>453.9</v>
      </c>
      <c r="E11" s="90">
        <v>0</v>
      </c>
      <c r="F11" s="90">
        <f t="shared" si="2"/>
        <v>453.9</v>
      </c>
      <c r="G11" s="91">
        <f t="shared" si="0"/>
        <v>73.80691326677822</v>
      </c>
      <c r="H11" s="92">
        <v>0</v>
      </c>
      <c r="I11" s="13">
        <v>1.2</v>
      </c>
      <c r="J11" s="13">
        <f t="shared" si="1"/>
        <v>0</v>
      </c>
    </row>
    <row r="12" spans="1:10" ht="12.75">
      <c r="A12" s="87">
        <v>5</v>
      </c>
      <c r="B12" s="139" t="s">
        <v>138</v>
      </c>
      <c r="C12" s="23">
        <v>1289.2</v>
      </c>
      <c r="D12" s="23">
        <v>439.1</v>
      </c>
      <c r="E12" s="90">
        <v>0</v>
      </c>
      <c r="F12" s="90">
        <f t="shared" si="2"/>
        <v>439.1</v>
      </c>
      <c r="G12" s="91">
        <f t="shared" si="0"/>
        <v>74.59353121564543</v>
      </c>
      <c r="H12" s="92">
        <v>0</v>
      </c>
      <c r="I12" s="13">
        <v>1.2</v>
      </c>
      <c r="J12" s="13">
        <f t="shared" si="1"/>
        <v>0</v>
      </c>
    </row>
    <row r="13" spans="1:10" ht="12.75">
      <c r="A13" s="87">
        <v>6</v>
      </c>
      <c r="B13" s="139" t="s">
        <v>139</v>
      </c>
      <c r="C13" s="23">
        <v>1901</v>
      </c>
      <c r="D13" s="23">
        <v>194.6</v>
      </c>
      <c r="E13" s="90">
        <v>0</v>
      </c>
      <c r="F13" s="90">
        <f t="shared" si="2"/>
        <v>194.6</v>
      </c>
      <c r="G13" s="91">
        <f t="shared" si="0"/>
        <v>90.71387669402559</v>
      </c>
      <c r="H13" s="92">
        <v>0</v>
      </c>
      <c r="I13" s="13">
        <v>1.2</v>
      </c>
      <c r="J13" s="13">
        <f t="shared" si="1"/>
        <v>0</v>
      </c>
    </row>
    <row r="14" spans="1:10" ht="12.75">
      <c r="A14" s="87">
        <v>7</v>
      </c>
      <c r="B14" s="139" t="s">
        <v>140</v>
      </c>
      <c r="C14" s="23">
        <v>1697.7</v>
      </c>
      <c r="D14" s="23">
        <v>154.1</v>
      </c>
      <c r="E14" s="90">
        <v>0</v>
      </c>
      <c r="F14" s="90">
        <f t="shared" si="2"/>
        <v>154.1</v>
      </c>
      <c r="G14" s="91">
        <f t="shared" si="0"/>
        <v>91.67836699427583</v>
      </c>
      <c r="H14" s="92">
        <v>0</v>
      </c>
      <c r="I14" s="13">
        <v>1.2</v>
      </c>
      <c r="J14" s="13">
        <f t="shared" si="1"/>
        <v>0</v>
      </c>
    </row>
    <row r="15" spans="1:10" ht="12.75">
      <c r="A15" s="87">
        <v>8</v>
      </c>
      <c r="B15" s="139" t="s">
        <v>141</v>
      </c>
      <c r="C15" s="23">
        <v>581.7</v>
      </c>
      <c r="D15" s="23">
        <v>13423.2</v>
      </c>
      <c r="E15" s="90">
        <v>0</v>
      </c>
      <c r="F15" s="90">
        <f t="shared" si="2"/>
        <v>13423.2</v>
      </c>
      <c r="G15" s="91">
        <f t="shared" si="0"/>
        <v>4.153546258809417</v>
      </c>
      <c r="H15" s="13">
        <v>1</v>
      </c>
      <c r="I15" s="13">
        <v>1.2</v>
      </c>
      <c r="J15" s="13">
        <f t="shared" si="1"/>
        <v>1.2</v>
      </c>
    </row>
    <row r="16" spans="1:10" ht="12.75">
      <c r="A16" s="87">
        <v>9</v>
      </c>
      <c r="B16" s="139" t="s">
        <v>142</v>
      </c>
      <c r="C16" s="23">
        <v>1949.2</v>
      </c>
      <c r="D16" s="23">
        <v>223.3</v>
      </c>
      <c r="E16" s="90">
        <v>0</v>
      </c>
      <c r="F16" s="90">
        <f t="shared" si="2"/>
        <v>223.3</v>
      </c>
      <c r="G16" s="91">
        <f t="shared" si="0"/>
        <v>89.72151898734178</v>
      </c>
      <c r="H16" s="92">
        <v>0</v>
      </c>
      <c r="I16" s="13">
        <v>1.2</v>
      </c>
      <c r="J16" s="13">
        <f t="shared" si="1"/>
        <v>0</v>
      </c>
    </row>
    <row r="17" spans="1:10" ht="12.75">
      <c r="A17" s="87">
        <v>10</v>
      </c>
      <c r="B17" s="139" t="s">
        <v>143</v>
      </c>
      <c r="C17" s="23">
        <v>2145.6</v>
      </c>
      <c r="D17" s="23">
        <v>262.6</v>
      </c>
      <c r="E17" s="90">
        <v>0</v>
      </c>
      <c r="F17" s="90">
        <f t="shared" si="2"/>
        <v>262.6</v>
      </c>
      <c r="G17" s="91">
        <f t="shared" si="0"/>
        <v>89.09559006727015</v>
      </c>
      <c r="H17" s="92">
        <v>0</v>
      </c>
      <c r="I17" s="13">
        <v>1.2</v>
      </c>
      <c r="J17" s="13">
        <f t="shared" si="1"/>
        <v>0</v>
      </c>
    </row>
    <row r="18" spans="1:10" ht="12.75">
      <c r="A18" s="87">
        <v>11</v>
      </c>
      <c r="B18" s="139" t="s">
        <v>144</v>
      </c>
      <c r="C18" s="23">
        <v>3050.8</v>
      </c>
      <c r="D18" s="23">
        <v>2938.3</v>
      </c>
      <c r="E18" s="90">
        <v>0</v>
      </c>
      <c r="F18" s="90">
        <f t="shared" si="2"/>
        <v>2938.3</v>
      </c>
      <c r="G18" s="91">
        <f t="shared" si="0"/>
        <v>50.93920622464143</v>
      </c>
      <c r="H18" s="92">
        <v>0</v>
      </c>
      <c r="I18" s="13">
        <v>1.2</v>
      </c>
      <c r="J18" s="13">
        <f t="shared" si="1"/>
        <v>0</v>
      </c>
    </row>
    <row r="19" spans="1:10" ht="12.75">
      <c r="A19" s="87">
        <v>12</v>
      </c>
      <c r="B19" s="139" t="s">
        <v>145</v>
      </c>
      <c r="C19" s="23">
        <v>1157.7</v>
      </c>
      <c r="D19" s="23">
        <v>129.4</v>
      </c>
      <c r="E19" s="90">
        <v>0</v>
      </c>
      <c r="F19" s="90">
        <f t="shared" si="2"/>
        <v>129.4</v>
      </c>
      <c r="G19" s="91">
        <f t="shared" si="0"/>
        <v>89.94639111180172</v>
      </c>
      <c r="H19" s="92">
        <v>0</v>
      </c>
      <c r="I19" s="13">
        <v>1.2</v>
      </c>
      <c r="J19" s="13">
        <f t="shared" si="1"/>
        <v>0</v>
      </c>
    </row>
    <row r="20" spans="1:10" ht="12.75">
      <c r="A20" s="87">
        <v>13</v>
      </c>
      <c r="B20" s="139" t="s">
        <v>146</v>
      </c>
      <c r="C20" s="23">
        <v>2074.7</v>
      </c>
      <c r="D20" s="23">
        <v>238.8</v>
      </c>
      <c r="E20" s="90">
        <v>0</v>
      </c>
      <c r="F20" s="90">
        <f t="shared" si="2"/>
        <v>238.8</v>
      </c>
      <c r="G20" s="91">
        <f t="shared" si="0"/>
        <v>89.67797709098767</v>
      </c>
      <c r="H20" s="92">
        <v>0</v>
      </c>
      <c r="I20" s="13">
        <v>1.2</v>
      </c>
      <c r="J20" s="13">
        <f t="shared" si="1"/>
        <v>0</v>
      </c>
    </row>
    <row r="21" spans="1:10" ht="12.75">
      <c r="A21" s="87">
        <v>14</v>
      </c>
      <c r="B21" s="139" t="s">
        <v>147</v>
      </c>
      <c r="C21" s="23">
        <v>1661.3</v>
      </c>
      <c r="D21" s="23">
        <v>135</v>
      </c>
      <c r="E21" s="90">
        <v>0</v>
      </c>
      <c r="F21" s="90">
        <f t="shared" si="2"/>
        <v>135</v>
      </c>
      <c r="G21" s="91">
        <f t="shared" si="0"/>
        <v>92.48455157824417</v>
      </c>
      <c r="H21" s="92">
        <v>0</v>
      </c>
      <c r="I21" s="13">
        <v>1.2</v>
      </c>
      <c r="J21" s="13">
        <f t="shared" si="1"/>
        <v>0</v>
      </c>
    </row>
    <row r="22" spans="1:10" ht="12.75">
      <c r="A22" s="87">
        <v>15</v>
      </c>
      <c r="B22" s="139" t="s">
        <v>148</v>
      </c>
      <c r="C22" s="23">
        <v>1051.8</v>
      </c>
      <c r="D22" s="23">
        <v>323</v>
      </c>
      <c r="E22" s="90">
        <v>0</v>
      </c>
      <c r="F22" s="90">
        <f t="shared" si="2"/>
        <v>323</v>
      </c>
      <c r="G22" s="91">
        <f t="shared" si="0"/>
        <v>76.50567355251673</v>
      </c>
      <c r="H22" s="92">
        <v>0</v>
      </c>
      <c r="I22" s="13">
        <v>1.2</v>
      </c>
      <c r="J22" s="13">
        <f t="shared" si="1"/>
        <v>0</v>
      </c>
    </row>
    <row r="23" spans="1:10" ht="12.75">
      <c r="A23" s="87">
        <v>16</v>
      </c>
      <c r="B23" s="139" t="s">
        <v>149</v>
      </c>
      <c r="C23" s="23">
        <v>795.9</v>
      </c>
      <c r="D23" s="23">
        <v>284</v>
      </c>
      <c r="E23" s="90">
        <v>0</v>
      </c>
      <c r="F23" s="90">
        <f t="shared" si="2"/>
        <v>284</v>
      </c>
      <c r="G23" s="91">
        <f t="shared" si="0"/>
        <v>73.7012686359848</v>
      </c>
      <c r="H23" s="92">
        <v>0</v>
      </c>
      <c r="I23" s="13">
        <v>1.2</v>
      </c>
      <c r="J23" s="13">
        <f t="shared" si="1"/>
        <v>0</v>
      </c>
    </row>
    <row r="24" spans="1:10" ht="12.75">
      <c r="A24" s="87">
        <v>17</v>
      </c>
      <c r="B24" s="139" t="s">
        <v>150</v>
      </c>
      <c r="C24" s="23">
        <v>1730.5</v>
      </c>
      <c r="D24" s="23">
        <v>265.9</v>
      </c>
      <c r="E24" s="90">
        <v>0</v>
      </c>
      <c r="F24" s="90">
        <f t="shared" si="2"/>
        <v>265.9</v>
      </c>
      <c r="G24" s="91">
        <f t="shared" si="0"/>
        <v>86.68102584652374</v>
      </c>
      <c r="H24" s="92">
        <v>0</v>
      </c>
      <c r="I24" s="13">
        <v>1.2</v>
      </c>
      <c r="J24" s="13">
        <f t="shared" si="1"/>
        <v>0</v>
      </c>
    </row>
    <row r="25" spans="1:10" ht="12.75">
      <c r="A25" s="87">
        <v>18</v>
      </c>
      <c r="B25" s="139" t="s">
        <v>151</v>
      </c>
      <c r="C25" s="23">
        <v>1370</v>
      </c>
      <c r="D25" s="23">
        <v>183.8</v>
      </c>
      <c r="E25" s="90">
        <v>0</v>
      </c>
      <c r="F25" s="90">
        <f t="shared" si="2"/>
        <v>183.8</v>
      </c>
      <c r="G25" s="91">
        <f t="shared" si="0"/>
        <v>88.17093577036943</v>
      </c>
      <c r="H25" s="92">
        <v>0</v>
      </c>
      <c r="I25" s="13">
        <v>1.2</v>
      </c>
      <c r="J25" s="13">
        <f t="shared" si="1"/>
        <v>0</v>
      </c>
    </row>
    <row r="26" spans="1:10" ht="12.75">
      <c r="A26" s="87">
        <v>19</v>
      </c>
      <c r="B26" s="139" t="s">
        <v>152</v>
      </c>
      <c r="C26" s="23">
        <v>1792.6</v>
      </c>
      <c r="D26" s="23">
        <v>673.6</v>
      </c>
      <c r="E26" s="90">
        <v>0</v>
      </c>
      <c r="F26" s="90">
        <f t="shared" si="2"/>
        <v>673.6</v>
      </c>
      <c r="G26" s="91">
        <f t="shared" si="0"/>
        <v>72.68672451544887</v>
      </c>
      <c r="H26" s="92">
        <v>0</v>
      </c>
      <c r="I26" s="13">
        <v>1.2</v>
      </c>
      <c r="J26" s="13">
        <f t="shared" si="1"/>
        <v>0</v>
      </c>
    </row>
    <row r="27" spans="1:10" ht="12.75">
      <c r="A27" s="87">
        <v>20</v>
      </c>
      <c r="B27" s="140"/>
      <c r="C27" s="23"/>
      <c r="D27" s="23"/>
      <c r="E27" s="90"/>
      <c r="F27" s="90">
        <f>D27+E27</f>
        <v>0</v>
      </c>
      <c r="G27" s="91" t="e">
        <f t="shared" si="0"/>
        <v>#DIV/0!</v>
      </c>
      <c r="H27" s="92"/>
      <c r="I27" s="13">
        <v>1.2</v>
      </c>
      <c r="J27" s="13">
        <f t="shared" si="1"/>
        <v>0</v>
      </c>
    </row>
    <row r="28" spans="1:10" ht="11.25">
      <c r="A28" s="87">
        <v>21</v>
      </c>
      <c r="B28" s="23"/>
      <c r="C28" s="23"/>
      <c r="D28" s="23"/>
      <c r="E28" s="90"/>
      <c r="F28" s="90">
        <f>D28+E28</f>
        <v>0</v>
      </c>
      <c r="G28" s="91" t="e">
        <f t="shared" si="0"/>
        <v>#DIV/0!</v>
      </c>
      <c r="H28" s="92"/>
      <c r="I28" s="13">
        <v>1.2</v>
      </c>
      <c r="J28" s="13">
        <f t="shared" si="1"/>
        <v>0</v>
      </c>
    </row>
    <row r="29" spans="1:10" ht="11.25">
      <c r="A29" s="87">
        <v>22</v>
      </c>
      <c r="B29" s="23"/>
      <c r="C29" s="23"/>
      <c r="D29" s="23"/>
      <c r="E29" s="93"/>
      <c r="F29" s="90">
        <f>D29+E29</f>
        <v>0</v>
      </c>
      <c r="G29" s="91" t="e">
        <f t="shared" si="0"/>
        <v>#DIV/0!</v>
      </c>
      <c r="H29" s="92"/>
      <c r="I29" s="13">
        <v>1.2</v>
      </c>
      <c r="J29" s="13">
        <f t="shared" si="1"/>
        <v>0</v>
      </c>
    </row>
    <row r="30" spans="1:10" ht="11.25">
      <c r="A30" s="87">
        <v>23</v>
      </c>
      <c r="B30" s="23"/>
      <c r="C30" s="23"/>
      <c r="D30" s="23"/>
      <c r="E30" s="93"/>
      <c r="F30" s="90">
        <f>D30+E30</f>
        <v>0</v>
      </c>
      <c r="G30" s="91" t="e">
        <f t="shared" si="0"/>
        <v>#DIV/0!</v>
      </c>
      <c r="H30" s="13"/>
      <c r="I30" s="13">
        <v>1.2</v>
      </c>
      <c r="J30" s="13">
        <f t="shared" si="1"/>
        <v>0</v>
      </c>
    </row>
    <row r="31" spans="1:10" ht="11.25">
      <c r="A31" s="87">
        <v>24</v>
      </c>
      <c r="B31" s="23"/>
      <c r="C31" s="23"/>
      <c r="D31" s="23"/>
      <c r="E31" s="93"/>
      <c r="F31" s="90">
        <f>D31+E31</f>
        <v>0</v>
      </c>
      <c r="G31" s="91" t="e">
        <f t="shared" si="0"/>
        <v>#DIV/0!</v>
      </c>
      <c r="H31" s="13"/>
      <c r="I31" s="13">
        <v>1.2</v>
      </c>
      <c r="J31" s="13">
        <f t="shared" si="1"/>
        <v>0</v>
      </c>
    </row>
    <row r="32" spans="1:10" ht="11.25">
      <c r="A32" s="169" t="s">
        <v>50</v>
      </c>
      <c r="B32" s="169"/>
      <c r="C32" s="159">
        <f>SUM(C8:C31)</f>
        <v>31708.300000000003</v>
      </c>
      <c r="D32" s="160">
        <f>SUM(D8:D31)</f>
        <v>21263.100000000002</v>
      </c>
      <c r="E32" s="160">
        <f>SUM(E8:E31)</f>
        <v>0</v>
      </c>
      <c r="F32" s="12">
        <f>SUM(F8:F31)</f>
        <v>21263.100000000002</v>
      </c>
      <c r="G32" s="34" t="s">
        <v>5</v>
      </c>
      <c r="H32" s="35" t="s">
        <v>5</v>
      </c>
      <c r="I32" s="13">
        <v>1.2</v>
      </c>
      <c r="J32" s="36" t="s">
        <v>5</v>
      </c>
    </row>
    <row r="33" spans="1:8" s="18" customFormat="1" ht="11.25">
      <c r="A33" s="14"/>
      <c r="B33" s="15"/>
      <c r="C33" s="15"/>
      <c r="D33" s="15"/>
      <c r="E33" s="16"/>
      <c r="F33" s="16"/>
      <c r="G33" s="15"/>
      <c r="H33" s="17"/>
    </row>
    <row r="34" spans="1:8" s="18" customFormat="1" ht="11.25">
      <c r="A34" s="14"/>
      <c r="B34" s="15"/>
      <c r="C34" s="15"/>
      <c r="D34" s="15"/>
      <c r="E34" s="16"/>
      <c r="F34" s="16"/>
      <c r="G34" s="15"/>
      <c r="H34" s="17"/>
    </row>
    <row r="35" spans="1:8" s="18" customFormat="1" ht="11.25">
      <c r="A35" s="14"/>
      <c r="B35" s="15"/>
      <c r="C35" s="15"/>
      <c r="D35" s="15"/>
      <c r="E35" s="16"/>
      <c r="F35" s="16"/>
      <c r="G35" s="15"/>
      <c r="H35" s="17"/>
    </row>
    <row r="36" spans="1:8" s="18" customFormat="1" ht="11.25">
      <c r="A36" s="14"/>
      <c r="B36" s="15"/>
      <c r="C36" s="15"/>
      <c r="D36" s="15"/>
      <c r="E36" s="16"/>
      <c r="F36" s="16"/>
      <c r="G36" s="19"/>
      <c r="H36" s="17"/>
    </row>
    <row r="37" spans="1:8" s="18" customFormat="1" ht="11.25">
      <c r="A37" s="14"/>
      <c r="B37" s="15"/>
      <c r="C37" s="15"/>
      <c r="D37" s="15"/>
      <c r="E37" s="16"/>
      <c r="F37" s="16"/>
      <c r="G37" s="15"/>
      <c r="H37" s="17"/>
    </row>
    <row r="38" spans="1:8" s="18" customFormat="1" ht="11.25">
      <c r="A38" s="14"/>
      <c r="B38" s="15"/>
      <c r="C38" s="15"/>
      <c r="D38" s="15"/>
      <c r="E38" s="16"/>
      <c r="F38" s="16"/>
      <c r="G38" s="15"/>
      <c r="H38" s="17"/>
    </row>
    <row r="39" spans="1:8" s="18" customFormat="1" ht="11.25">
      <c r="A39" s="14"/>
      <c r="B39" s="15"/>
      <c r="C39" s="15"/>
      <c r="D39" s="15"/>
      <c r="E39" s="16"/>
      <c r="F39" s="16"/>
      <c r="G39" s="15"/>
      <c r="H39" s="17"/>
    </row>
    <row r="40" spans="1:8" s="18" customFormat="1" ht="11.25">
      <c r="A40" s="17"/>
      <c r="E40" s="16"/>
      <c r="F40" s="16"/>
      <c r="H40" s="17"/>
    </row>
    <row r="41" spans="1:8" s="18" customFormat="1" ht="11.25">
      <c r="A41" s="17"/>
      <c r="E41" s="16"/>
      <c r="F41" s="16"/>
      <c r="H41" s="17"/>
    </row>
    <row r="42" spans="1:8" s="18" customFormat="1" ht="11.25">
      <c r="A42" s="17"/>
      <c r="E42" s="16"/>
      <c r="F42" s="16"/>
      <c r="H42" s="17"/>
    </row>
    <row r="43" spans="1:8" s="18" customFormat="1" ht="11.25">
      <c r="A43" s="17"/>
      <c r="H43" s="17"/>
    </row>
    <row r="44" spans="1:8" s="18" customFormat="1" ht="11.25">
      <c r="A44" s="17"/>
      <c r="H44" s="17"/>
    </row>
  </sheetData>
  <mergeCells count="12">
    <mergeCell ref="A32:B32"/>
    <mergeCell ref="A4:A6"/>
    <mergeCell ref="B4:B6"/>
    <mergeCell ref="C4:C5"/>
    <mergeCell ref="E4:E5"/>
    <mergeCell ref="D4:D5"/>
    <mergeCell ref="G4:G5"/>
    <mergeCell ref="B1:J1"/>
    <mergeCell ref="J4:J5"/>
    <mergeCell ref="F4:F5"/>
    <mergeCell ref="H4:H6"/>
    <mergeCell ref="I4:I6"/>
  </mergeCells>
  <printOptions/>
  <pageMargins left="0.86" right="0.3937007874015748" top="1.1811023622047245" bottom="0.984251968503937" header="0.7086614173228347" footer="0.5118110236220472"/>
  <pageSetup fitToHeight="1" fitToWidth="1"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2"/>
  <sheetViews>
    <sheetView workbookViewId="0" topLeftCell="A7">
      <selection activeCell="C6" sqref="C6:C25"/>
    </sheetView>
  </sheetViews>
  <sheetFormatPr defaultColWidth="9.00390625" defaultRowHeight="12.75"/>
  <cols>
    <col min="1" max="1" width="3.375" style="55" customWidth="1"/>
    <col min="2" max="2" width="22.875" style="11" customWidth="1"/>
    <col min="3" max="3" width="16.00390625" style="11" customWidth="1"/>
    <col min="4" max="4" width="22.625" style="11" customWidth="1"/>
    <col min="5" max="5" width="22.875" style="11" customWidth="1"/>
    <col min="6" max="6" width="15.875" style="11" customWidth="1"/>
    <col min="7" max="7" width="20.00390625" style="38" customWidth="1"/>
    <col min="8" max="8" width="19.375" style="38" customWidth="1"/>
    <col min="9" max="9" width="14.00390625" style="78" customWidth="1"/>
    <col min="10" max="10" width="11.00390625" style="55" customWidth="1"/>
    <col min="11" max="12" width="10.25390625" style="11" customWidth="1"/>
    <col min="13" max="16384" width="9.125" style="51" customWidth="1"/>
  </cols>
  <sheetData>
    <row r="1" spans="1:15" ht="18.75">
      <c r="A1" s="165" t="s">
        <v>77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50"/>
      <c r="N1" s="50"/>
      <c r="O1" s="50"/>
    </row>
    <row r="2" spans="1:6" ht="11.25">
      <c r="A2" s="52"/>
      <c r="B2" s="53"/>
      <c r="C2" s="53"/>
      <c r="D2" s="53"/>
      <c r="E2" s="53"/>
      <c r="F2" s="53"/>
    </row>
    <row r="3" spans="1:12" ht="180.75" customHeight="1">
      <c r="A3" s="170" t="s">
        <v>0</v>
      </c>
      <c r="B3" s="171" t="s">
        <v>74</v>
      </c>
      <c r="C3" s="26" t="s">
        <v>200</v>
      </c>
      <c r="D3" s="25" t="s">
        <v>97</v>
      </c>
      <c r="E3" s="44" t="s">
        <v>78</v>
      </c>
      <c r="F3" s="26" t="s">
        <v>199</v>
      </c>
      <c r="G3" s="76" t="s">
        <v>98</v>
      </c>
      <c r="H3" s="44" t="s">
        <v>99</v>
      </c>
      <c r="I3" s="21" t="s">
        <v>12</v>
      </c>
      <c r="J3" s="163" t="s">
        <v>52</v>
      </c>
      <c r="K3" s="163" t="s">
        <v>2</v>
      </c>
      <c r="L3" s="22" t="s">
        <v>3</v>
      </c>
    </row>
    <row r="4" spans="1:12" ht="45.75" customHeight="1">
      <c r="A4" s="170"/>
      <c r="B4" s="171"/>
      <c r="C4" s="8" t="s">
        <v>62</v>
      </c>
      <c r="D4" s="8" t="s">
        <v>115</v>
      </c>
      <c r="E4" s="8" t="s">
        <v>40</v>
      </c>
      <c r="F4" s="26" t="s">
        <v>4</v>
      </c>
      <c r="G4" s="8" t="s">
        <v>115</v>
      </c>
      <c r="H4" s="40" t="s">
        <v>27</v>
      </c>
      <c r="I4" s="73" t="s">
        <v>63</v>
      </c>
      <c r="J4" s="164"/>
      <c r="K4" s="164"/>
      <c r="L4" s="79" t="s">
        <v>64</v>
      </c>
    </row>
    <row r="5" spans="1:12" ht="15.75" customHeight="1">
      <c r="A5" s="31">
        <v>1</v>
      </c>
      <c r="B5" s="26">
        <v>2</v>
      </c>
      <c r="C5" s="8">
        <v>3</v>
      </c>
      <c r="D5" s="8">
        <v>4</v>
      </c>
      <c r="E5" s="79" t="s">
        <v>65</v>
      </c>
      <c r="F5" s="26" t="s">
        <v>66</v>
      </c>
      <c r="G5" s="79" t="s">
        <v>67</v>
      </c>
      <c r="H5" s="26" t="s">
        <v>28</v>
      </c>
      <c r="I5" s="79" t="s">
        <v>61</v>
      </c>
      <c r="J5" s="26" t="s">
        <v>68</v>
      </c>
      <c r="K5" s="26" t="s">
        <v>69</v>
      </c>
      <c r="L5" s="79" t="s">
        <v>70</v>
      </c>
    </row>
    <row r="6" spans="1:12" ht="12.75">
      <c r="A6" s="87">
        <v>1</v>
      </c>
      <c r="B6" s="138" t="s">
        <v>134</v>
      </c>
      <c r="C6" s="157">
        <v>1780.9</v>
      </c>
      <c r="D6" s="23">
        <v>1772.1</v>
      </c>
      <c r="E6" s="141">
        <f aca="true" t="shared" si="0" ref="E6:E29">C6-D6</f>
        <v>8.800000000000182</v>
      </c>
      <c r="F6" s="90">
        <v>5269.3</v>
      </c>
      <c r="G6" s="155">
        <v>2308.8</v>
      </c>
      <c r="H6" s="141">
        <f aca="true" t="shared" si="1" ref="H6:H29">F6-G6</f>
        <v>2960.5</v>
      </c>
      <c r="I6" s="142">
        <f aca="true" t="shared" si="2" ref="I6:I29">E6/H6*100</f>
        <v>0.29724708664077626</v>
      </c>
      <c r="J6" s="94">
        <v>0</v>
      </c>
      <c r="K6" s="63">
        <v>0.5</v>
      </c>
      <c r="L6" s="63">
        <f aca="true" t="shared" si="3" ref="L6:L29">J6*K6</f>
        <v>0</v>
      </c>
    </row>
    <row r="7" spans="1:12" ht="12.75">
      <c r="A7" s="87">
        <v>2</v>
      </c>
      <c r="B7" s="139" t="s">
        <v>135</v>
      </c>
      <c r="C7" s="152">
        <v>2556.1</v>
      </c>
      <c r="D7" s="23">
        <v>2469.3</v>
      </c>
      <c r="E7" s="141">
        <f t="shared" si="0"/>
        <v>86.79999999999973</v>
      </c>
      <c r="F7" s="90">
        <v>5756.3</v>
      </c>
      <c r="G7" s="155">
        <v>3265.1</v>
      </c>
      <c r="H7" s="141">
        <f t="shared" si="1"/>
        <v>2491.2000000000003</v>
      </c>
      <c r="I7" s="142">
        <f t="shared" si="2"/>
        <v>3.4842646114322298</v>
      </c>
      <c r="J7" s="94">
        <v>0</v>
      </c>
      <c r="K7" s="63">
        <v>0.5</v>
      </c>
      <c r="L7" s="63">
        <f t="shared" si="3"/>
        <v>0</v>
      </c>
    </row>
    <row r="8" spans="1:12" ht="12.75">
      <c r="A8" s="87">
        <v>3</v>
      </c>
      <c r="B8" s="139" t="s">
        <v>136</v>
      </c>
      <c r="C8" s="157">
        <v>163.1</v>
      </c>
      <c r="D8" s="23">
        <v>20</v>
      </c>
      <c r="E8" s="141">
        <f t="shared" si="0"/>
        <v>143.1</v>
      </c>
      <c r="F8" s="90">
        <v>3317.5</v>
      </c>
      <c r="G8" s="155">
        <v>621.8</v>
      </c>
      <c r="H8" s="141">
        <f t="shared" si="1"/>
        <v>2695.7</v>
      </c>
      <c r="I8" s="142">
        <f t="shared" si="2"/>
        <v>5.308454204844753</v>
      </c>
      <c r="J8" s="94">
        <v>0.031</v>
      </c>
      <c r="K8" s="63">
        <v>0.5</v>
      </c>
      <c r="L8" s="63">
        <f t="shared" si="3"/>
        <v>0.0155</v>
      </c>
    </row>
    <row r="9" spans="1:12" ht="12.75">
      <c r="A9" s="87">
        <v>4</v>
      </c>
      <c r="B9" s="139" t="s">
        <v>137</v>
      </c>
      <c r="C9" s="157">
        <v>15.4</v>
      </c>
      <c r="D9" s="23">
        <v>4.6</v>
      </c>
      <c r="E9" s="141">
        <f t="shared" si="0"/>
        <v>10.8</v>
      </c>
      <c r="F9" s="90">
        <v>2503.8</v>
      </c>
      <c r="G9" s="155">
        <v>539</v>
      </c>
      <c r="H9" s="141">
        <f t="shared" si="1"/>
        <v>1964.8000000000002</v>
      </c>
      <c r="I9" s="142">
        <f t="shared" si="2"/>
        <v>0.5496742671009772</v>
      </c>
      <c r="J9" s="94">
        <v>0</v>
      </c>
      <c r="K9" s="63">
        <v>0.5</v>
      </c>
      <c r="L9" s="63">
        <f t="shared" si="3"/>
        <v>0</v>
      </c>
    </row>
    <row r="10" spans="1:12" ht="12.75">
      <c r="A10" s="87">
        <v>5</v>
      </c>
      <c r="B10" s="139" t="s">
        <v>138</v>
      </c>
      <c r="C10" s="157">
        <v>96.1</v>
      </c>
      <c r="D10" s="23">
        <v>2</v>
      </c>
      <c r="E10" s="141">
        <f>C10-D10</f>
        <v>94.1</v>
      </c>
      <c r="F10" s="90">
        <v>2223.9</v>
      </c>
      <c r="G10" s="155">
        <v>191</v>
      </c>
      <c r="H10" s="141">
        <f t="shared" si="1"/>
        <v>2032.9</v>
      </c>
      <c r="I10" s="142">
        <f t="shared" si="2"/>
        <v>4.628855329824388</v>
      </c>
      <c r="J10" s="94">
        <v>0</v>
      </c>
      <c r="K10" s="63">
        <v>0.5</v>
      </c>
      <c r="L10" s="63">
        <f t="shared" si="3"/>
        <v>0</v>
      </c>
    </row>
    <row r="11" spans="1:12" ht="12.75">
      <c r="A11" s="87">
        <v>6</v>
      </c>
      <c r="B11" s="139" t="s">
        <v>139</v>
      </c>
      <c r="C11" s="157">
        <v>107</v>
      </c>
      <c r="D11" s="23">
        <v>2</v>
      </c>
      <c r="E11" s="141">
        <f t="shared" si="0"/>
        <v>105</v>
      </c>
      <c r="F11" s="90">
        <v>2882.4</v>
      </c>
      <c r="G11" s="155">
        <v>446.6</v>
      </c>
      <c r="H11" s="141">
        <f t="shared" si="1"/>
        <v>2435.8</v>
      </c>
      <c r="I11" s="142">
        <f t="shared" si="2"/>
        <v>4.310698743739223</v>
      </c>
      <c r="J11" s="94">
        <v>0</v>
      </c>
      <c r="K11" s="63">
        <v>0.5</v>
      </c>
      <c r="L11" s="63">
        <f t="shared" si="3"/>
        <v>0</v>
      </c>
    </row>
    <row r="12" spans="1:12" ht="12.75">
      <c r="A12" s="87">
        <v>7</v>
      </c>
      <c r="B12" s="139" t="s">
        <v>140</v>
      </c>
      <c r="C12" s="152">
        <v>58.8</v>
      </c>
      <c r="D12" s="23">
        <v>2</v>
      </c>
      <c r="E12" s="141">
        <f t="shared" si="0"/>
        <v>56.8</v>
      </c>
      <c r="F12" s="90">
        <v>2399.1</v>
      </c>
      <c r="G12" s="155">
        <v>214.5</v>
      </c>
      <c r="H12" s="141">
        <f t="shared" si="1"/>
        <v>2184.6</v>
      </c>
      <c r="I12" s="142">
        <f t="shared" si="2"/>
        <v>2.6000183099880987</v>
      </c>
      <c r="J12" s="94">
        <v>0</v>
      </c>
      <c r="K12" s="63">
        <v>0.5</v>
      </c>
      <c r="L12" s="63">
        <f t="shared" si="3"/>
        <v>0</v>
      </c>
    </row>
    <row r="13" spans="1:12" ht="12.75">
      <c r="A13" s="87">
        <v>8</v>
      </c>
      <c r="B13" s="139" t="s">
        <v>141</v>
      </c>
      <c r="C13" s="157">
        <v>17348.4</v>
      </c>
      <c r="D13" s="23">
        <v>12239.4</v>
      </c>
      <c r="E13" s="141">
        <f t="shared" si="0"/>
        <v>5109.000000000002</v>
      </c>
      <c r="F13" s="90">
        <v>35014.9</v>
      </c>
      <c r="G13" s="155">
        <v>15784</v>
      </c>
      <c r="H13" s="141">
        <f t="shared" si="1"/>
        <v>19230.9</v>
      </c>
      <c r="I13" s="142">
        <f t="shared" si="2"/>
        <v>26.566619346988446</v>
      </c>
      <c r="J13" s="94">
        <v>1</v>
      </c>
      <c r="K13" s="63">
        <v>0.5</v>
      </c>
      <c r="L13" s="63">
        <f t="shared" si="3"/>
        <v>0.5</v>
      </c>
    </row>
    <row r="14" spans="1:12" ht="12.75">
      <c r="A14" s="87">
        <v>9</v>
      </c>
      <c r="B14" s="139" t="s">
        <v>142</v>
      </c>
      <c r="C14" s="152">
        <v>17.8</v>
      </c>
      <c r="D14" s="23">
        <v>5</v>
      </c>
      <c r="E14" s="141">
        <f t="shared" si="0"/>
        <v>12.8</v>
      </c>
      <c r="F14" s="90">
        <v>5677.9</v>
      </c>
      <c r="G14" s="155">
        <v>1599.2</v>
      </c>
      <c r="H14" s="141">
        <f t="shared" si="1"/>
        <v>4078.7</v>
      </c>
      <c r="I14" s="142">
        <f t="shared" si="2"/>
        <v>0.3138254836099738</v>
      </c>
      <c r="J14" s="94">
        <v>0</v>
      </c>
      <c r="K14" s="63">
        <v>0.5</v>
      </c>
      <c r="L14" s="63">
        <f t="shared" si="3"/>
        <v>0</v>
      </c>
    </row>
    <row r="15" spans="1:12" ht="12.75">
      <c r="A15" s="87">
        <v>10</v>
      </c>
      <c r="B15" s="139" t="s">
        <v>143</v>
      </c>
      <c r="C15" s="152">
        <v>85.5</v>
      </c>
      <c r="D15" s="23">
        <v>10</v>
      </c>
      <c r="E15" s="141">
        <f t="shared" si="0"/>
        <v>75.5</v>
      </c>
      <c r="F15" s="90">
        <v>3844.6</v>
      </c>
      <c r="G15" s="155">
        <v>1422.3</v>
      </c>
      <c r="H15" s="141">
        <f t="shared" si="1"/>
        <v>2422.3</v>
      </c>
      <c r="I15" s="142">
        <f t="shared" si="2"/>
        <v>3.116872394005697</v>
      </c>
      <c r="J15" s="94">
        <v>0</v>
      </c>
      <c r="K15" s="63">
        <v>0.5</v>
      </c>
      <c r="L15" s="63">
        <f t="shared" si="3"/>
        <v>0</v>
      </c>
    </row>
    <row r="16" spans="1:12" ht="12.75">
      <c r="A16" s="87">
        <v>11</v>
      </c>
      <c r="B16" s="139" t="s">
        <v>144</v>
      </c>
      <c r="C16" s="152">
        <v>4267</v>
      </c>
      <c r="D16" s="23">
        <v>3689.3</v>
      </c>
      <c r="E16" s="141">
        <f>C16-D16</f>
        <v>577.6999999999998</v>
      </c>
      <c r="F16" s="90">
        <v>10742</v>
      </c>
      <c r="G16" s="155">
        <v>4632.4</v>
      </c>
      <c r="H16" s="141">
        <f t="shared" si="1"/>
        <v>6109.6</v>
      </c>
      <c r="I16" s="142">
        <f t="shared" si="2"/>
        <v>9.455610841953643</v>
      </c>
      <c r="J16" s="94">
        <v>0.446</v>
      </c>
      <c r="K16" s="63">
        <v>0.5</v>
      </c>
      <c r="L16" s="63">
        <f t="shared" si="3"/>
        <v>0.223</v>
      </c>
    </row>
    <row r="17" spans="1:12" ht="12.75">
      <c r="A17" s="87">
        <v>12</v>
      </c>
      <c r="B17" s="139" t="s">
        <v>145</v>
      </c>
      <c r="C17" s="157">
        <v>100.3</v>
      </c>
      <c r="D17" s="23">
        <v>0.3</v>
      </c>
      <c r="E17" s="141">
        <f t="shared" si="0"/>
        <v>100</v>
      </c>
      <c r="F17" s="90">
        <v>2868.4</v>
      </c>
      <c r="G17" s="155">
        <v>428.2</v>
      </c>
      <c r="H17" s="141">
        <f t="shared" si="1"/>
        <v>2440.2000000000003</v>
      </c>
      <c r="I17" s="142">
        <f t="shared" si="2"/>
        <v>4.098024752069502</v>
      </c>
      <c r="J17" s="94">
        <v>0</v>
      </c>
      <c r="K17" s="63">
        <v>0.5</v>
      </c>
      <c r="L17" s="63">
        <f t="shared" si="3"/>
        <v>0</v>
      </c>
    </row>
    <row r="18" spans="1:12" ht="12.75">
      <c r="A18" s="87">
        <v>13</v>
      </c>
      <c r="B18" s="139" t="s">
        <v>146</v>
      </c>
      <c r="C18" s="152">
        <v>17.3</v>
      </c>
      <c r="D18" s="23">
        <v>14.3</v>
      </c>
      <c r="E18" s="141">
        <f t="shared" si="0"/>
        <v>3</v>
      </c>
      <c r="F18" s="90">
        <v>3912</v>
      </c>
      <c r="G18" s="155">
        <v>1271.4</v>
      </c>
      <c r="H18" s="141">
        <f t="shared" si="1"/>
        <v>2640.6</v>
      </c>
      <c r="I18" s="142">
        <f t="shared" si="2"/>
        <v>0.11361054305839581</v>
      </c>
      <c r="J18" s="94">
        <v>0</v>
      </c>
      <c r="K18" s="63">
        <v>0.5</v>
      </c>
      <c r="L18" s="63">
        <f t="shared" si="3"/>
        <v>0</v>
      </c>
    </row>
    <row r="19" spans="1:12" ht="12.75">
      <c r="A19" s="87">
        <v>14</v>
      </c>
      <c r="B19" s="139" t="s">
        <v>147</v>
      </c>
      <c r="C19" s="157">
        <v>5.8</v>
      </c>
      <c r="D19" s="23">
        <v>2</v>
      </c>
      <c r="E19" s="141">
        <f t="shared" si="0"/>
        <v>3.8</v>
      </c>
      <c r="F19" s="90">
        <v>2456.2</v>
      </c>
      <c r="G19" s="155">
        <v>215.5</v>
      </c>
      <c r="H19" s="141">
        <f t="shared" si="1"/>
        <v>2240.7</v>
      </c>
      <c r="I19" s="142">
        <f t="shared" si="2"/>
        <v>0.1695898603115098</v>
      </c>
      <c r="J19" s="94">
        <v>0</v>
      </c>
      <c r="K19" s="63">
        <v>0.5</v>
      </c>
      <c r="L19" s="63">
        <f t="shared" si="3"/>
        <v>0</v>
      </c>
    </row>
    <row r="20" spans="1:12" ht="12.75">
      <c r="A20" s="87">
        <v>15</v>
      </c>
      <c r="B20" s="139" t="s">
        <v>148</v>
      </c>
      <c r="C20" s="152">
        <v>12.6</v>
      </c>
      <c r="D20" s="23">
        <v>2</v>
      </c>
      <c r="E20" s="141">
        <f t="shared" si="0"/>
        <v>10.6</v>
      </c>
      <c r="F20" s="90">
        <v>3449.8</v>
      </c>
      <c r="G20" s="155">
        <v>983.4</v>
      </c>
      <c r="H20" s="141">
        <f t="shared" si="1"/>
        <v>2466.4</v>
      </c>
      <c r="I20" s="142">
        <f t="shared" si="2"/>
        <v>0.42977619202075895</v>
      </c>
      <c r="J20" s="94">
        <v>0</v>
      </c>
      <c r="K20" s="63">
        <v>0.5</v>
      </c>
      <c r="L20" s="63">
        <f t="shared" si="3"/>
        <v>0</v>
      </c>
    </row>
    <row r="21" spans="1:12" ht="12.75">
      <c r="A21" s="87">
        <v>16</v>
      </c>
      <c r="B21" s="139" t="s">
        <v>149</v>
      </c>
      <c r="C21" s="157">
        <v>59.4</v>
      </c>
      <c r="D21" s="23">
        <v>2</v>
      </c>
      <c r="E21" s="141">
        <f t="shared" si="0"/>
        <v>57.4</v>
      </c>
      <c r="F21" s="90">
        <v>2260.8</v>
      </c>
      <c r="G21" s="155">
        <v>522.9</v>
      </c>
      <c r="H21" s="141">
        <f t="shared" si="1"/>
        <v>1737.9</v>
      </c>
      <c r="I21" s="142">
        <f t="shared" si="2"/>
        <v>3.302836757005581</v>
      </c>
      <c r="J21" s="94">
        <v>0</v>
      </c>
      <c r="K21" s="63">
        <v>0.5</v>
      </c>
      <c r="L21" s="63">
        <f t="shared" si="3"/>
        <v>0</v>
      </c>
    </row>
    <row r="22" spans="1:12" ht="12.75">
      <c r="A22" s="87">
        <v>17</v>
      </c>
      <c r="B22" s="139" t="s">
        <v>150</v>
      </c>
      <c r="C22" s="157">
        <v>19.3</v>
      </c>
      <c r="D22" s="23">
        <v>9</v>
      </c>
      <c r="E22" s="141">
        <f t="shared" si="0"/>
        <v>10.3</v>
      </c>
      <c r="F22" s="90">
        <v>2704.4</v>
      </c>
      <c r="G22" s="155">
        <v>580.8</v>
      </c>
      <c r="H22" s="141">
        <f t="shared" si="1"/>
        <v>2123.6000000000004</v>
      </c>
      <c r="I22" s="142">
        <f t="shared" si="2"/>
        <v>0.48502542851761155</v>
      </c>
      <c r="J22" s="94">
        <v>0</v>
      </c>
      <c r="K22" s="63">
        <v>0.5</v>
      </c>
      <c r="L22" s="63">
        <f t="shared" si="3"/>
        <v>0</v>
      </c>
    </row>
    <row r="23" spans="1:12" ht="12.75">
      <c r="A23" s="87">
        <v>18</v>
      </c>
      <c r="B23" s="139" t="s">
        <v>151</v>
      </c>
      <c r="C23" s="152">
        <v>52.1</v>
      </c>
      <c r="D23" s="23">
        <v>2</v>
      </c>
      <c r="E23" s="141">
        <f t="shared" si="0"/>
        <v>50.1</v>
      </c>
      <c r="F23" s="90">
        <v>1952.9</v>
      </c>
      <c r="G23" s="155">
        <v>186.3</v>
      </c>
      <c r="H23" s="141">
        <f t="shared" si="1"/>
        <v>1766.6000000000001</v>
      </c>
      <c r="I23" s="142">
        <f t="shared" si="2"/>
        <v>2.8359560738141063</v>
      </c>
      <c r="J23" s="94">
        <v>0</v>
      </c>
      <c r="K23" s="63">
        <v>0.5</v>
      </c>
      <c r="L23" s="63">
        <f t="shared" si="3"/>
        <v>0</v>
      </c>
    </row>
    <row r="24" spans="1:12" ht="12.75">
      <c r="A24" s="87">
        <v>19</v>
      </c>
      <c r="B24" s="139" t="s">
        <v>152</v>
      </c>
      <c r="C24" s="152">
        <v>2237.8</v>
      </c>
      <c r="D24" s="23">
        <v>2183.8</v>
      </c>
      <c r="E24" s="141">
        <f t="shared" si="0"/>
        <v>54</v>
      </c>
      <c r="F24" s="90">
        <v>5257.4</v>
      </c>
      <c r="G24" s="155">
        <v>2663.5</v>
      </c>
      <c r="H24" s="141">
        <f t="shared" si="1"/>
        <v>2593.8999999999996</v>
      </c>
      <c r="I24" s="142">
        <f t="shared" si="2"/>
        <v>2.0818073171672005</v>
      </c>
      <c r="J24" s="94">
        <v>0</v>
      </c>
      <c r="K24" s="63">
        <v>0.5</v>
      </c>
      <c r="L24" s="63">
        <f t="shared" si="3"/>
        <v>0</v>
      </c>
    </row>
    <row r="25" spans="1:12" ht="11.25">
      <c r="A25" s="87">
        <v>20</v>
      </c>
      <c r="B25" s="23"/>
      <c r="C25" s="23"/>
      <c r="D25" s="23"/>
      <c r="E25" s="141">
        <f t="shared" si="0"/>
        <v>0</v>
      </c>
      <c r="F25" s="90"/>
      <c r="G25" s="90"/>
      <c r="H25" s="141">
        <f t="shared" si="1"/>
        <v>0</v>
      </c>
      <c r="I25" s="142" t="e">
        <f t="shared" si="2"/>
        <v>#DIV/0!</v>
      </c>
      <c r="J25" s="94"/>
      <c r="K25" s="63">
        <v>0.5</v>
      </c>
      <c r="L25" s="63">
        <f t="shared" si="3"/>
        <v>0</v>
      </c>
    </row>
    <row r="26" spans="1:12" ht="11.25">
      <c r="A26" s="87">
        <v>21</v>
      </c>
      <c r="B26" s="23"/>
      <c r="C26" s="23"/>
      <c r="D26" s="23"/>
      <c r="E26" s="141">
        <f t="shared" si="0"/>
        <v>0</v>
      </c>
      <c r="F26" s="90"/>
      <c r="G26" s="90"/>
      <c r="H26" s="141">
        <f t="shared" si="1"/>
        <v>0</v>
      </c>
      <c r="I26" s="142" t="e">
        <f t="shared" si="2"/>
        <v>#DIV/0!</v>
      </c>
      <c r="J26" s="94"/>
      <c r="K26" s="63">
        <v>0.5</v>
      </c>
      <c r="L26" s="63">
        <f t="shared" si="3"/>
        <v>0</v>
      </c>
    </row>
    <row r="27" spans="1:12" ht="11.25">
      <c r="A27" s="87">
        <v>22</v>
      </c>
      <c r="B27" s="23"/>
      <c r="C27" s="23"/>
      <c r="D27" s="23"/>
      <c r="E27" s="141">
        <f t="shared" si="0"/>
        <v>0</v>
      </c>
      <c r="F27" s="90"/>
      <c r="G27" s="90"/>
      <c r="H27" s="141">
        <f t="shared" si="1"/>
        <v>0</v>
      </c>
      <c r="I27" s="142" t="e">
        <f t="shared" si="2"/>
        <v>#DIV/0!</v>
      </c>
      <c r="J27" s="94"/>
      <c r="K27" s="63">
        <v>0.5</v>
      </c>
      <c r="L27" s="63">
        <f t="shared" si="3"/>
        <v>0</v>
      </c>
    </row>
    <row r="28" spans="1:12" ht="11.25">
      <c r="A28" s="87">
        <v>23</v>
      </c>
      <c r="B28" s="23"/>
      <c r="C28" s="23"/>
      <c r="D28" s="23"/>
      <c r="E28" s="141">
        <f t="shared" si="0"/>
        <v>0</v>
      </c>
      <c r="F28" s="90"/>
      <c r="G28" s="90"/>
      <c r="H28" s="141">
        <f t="shared" si="1"/>
        <v>0</v>
      </c>
      <c r="I28" s="142" t="e">
        <f t="shared" si="2"/>
        <v>#DIV/0!</v>
      </c>
      <c r="J28" s="94"/>
      <c r="K28" s="63">
        <v>0.5</v>
      </c>
      <c r="L28" s="63">
        <f t="shared" si="3"/>
        <v>0</v>
      </c>
    </row>
    <row r="29" spans="1:12" ht="11.25">
      <c r="A29" s="87">
        <v>24</v>
      </c>
      <c r="B29" s="23"/>
      <c r="C29" s="23"/>
      <c r="D29" s="23"/>
      <c r="E29" s="141">
        <f t="shared" si="0"/>
        <v>0</v>
      </c>
      <c r="F29" s="90"/>
      <c r="G29" s="90"/>
      <c r="H29" s="141">
        <f t="shared" si="1"/>
        <v>0</v>
      </c>
      <c r="I29" s="142" t="e">
        <f t="shared" si="2"/>
        <v>#DIV/0!</v>
      </c>
      <c r="J29" s="94"/>
      <c r="K29" s="63">
        <v>0.5</v>
      </c>
      <c r="L29" s="63">
        <f t="shared" si="3"/>
        <v>0</v>
      </c>
    </row>
    <row r="30" spans="1:12" ht="11.25">
      <c r="A30" s="169" t="s">
        <v>37</v>
      </c>
      <c r="B30" s="169"/>
      <c r="C30" s="23">
        <f aca="true" t="shared" si="4" ref="C30:H30">SUM(C6:C29)</f>
        <v>29000.699999999997</v>
      </c>
      <c r="D30" s="23">
        <f t="shared" si="4"/>
        <v>22431.1</v>
      </c>
      <c r="E30" s="143">
        <f t="shared" si="4"/>
        <v>6569.600000000002</v>
      </c>
      <c r="F30" s="143">
        <f t="shared" si="4"/>
        <v>104493.59999999999</v>
      </c>
      <c r="G30" s="143">
        <f>SUM(G6:G29)</f>
        <v>37876.70000000001</v>
      </c>
      <c r="H30" s="143">
        <f t="shared" si="4"/>
        <v>66616.9</v>
      </c>
      <c r="I30" s="142" t="s">
        <v>5</v>
      </c>
      <c r="J30" s="35" t="s">
        <v>5</v>
      </c>
      <c r="K30" s="63">
        <v>0.5</v>
      </c>
      <c r="L30" s="63" t="s">
        <v>5</v>
      </c>
    </row>
    <row r="31" spans="1:12" ht="11.25">
      <c r="A31" s="64"/>
      <c r="B31" s="16"/>
      <c r="C31" s="16"/>
      <c r="D31" s="16"/>
      <c r="E31" s="16"/>
      <c r="F31" s="16"/>
      <c r="J31" s="70"/>
      <c r="K31" s="66"/>
      <c r="L31" s="66"/>
    </row>
    <row r="32" spans="1:12" ht="11.25">
      <c r="A32" s="64"/>
      <c r="B32" s="16"/>
      <c r="C32" s="16"/>
      <c r="D32" s="16"/>
      <c r="E32" s="16"/>
      <c r="F32" s="16"/>
      <c r="J32" s="59"/>
      <c r="K32" s="66"/>
      <c r="L32" s="66"/>
    </row>
  </sheetData>
  <mergeCells count="6">
    <mergeCell ref="A3:A4"/>
    <mergeCell ref="B3:B4"/>
    <mergeCell ref="A30:B30"/>
    <mergeCell ref="A1:L1"/>
    <mergeCell ref="J3:J4"/>
    <mergeCell ref="K3:K4"/>
  </mergeCells>
  <printOptions/>
  <pageMargins left="0.3937007874015748" right="0.3937007874015748" top="0.984251968503937" bottom="0.3937007874015748" header="0.5118110236220472" footer="0.5118110236220472"/>
  <pageSetup horizontalDpi="300" verticalDpi="300" orientation="landscape" paperSize="9" scale="75" r:id="rId1"/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42"/>
  <sheetViews>
    <sheetView workbookViewId="0" topLeftCell="A5">
      <selection activeCell="C6" sqref="C6:C24"/>
    </sheetView>
  </sheetViews>
  <sheetFormatPr defaultColWidth="9.00390625" defaultRowHeight="12.75"/>
  <cols>
    <col min="1" max="1" width="3.375" style="55" customWidth="1"/>
    <col min="2" max="2" width="20.125" style="11" customWidth="1"/>
    <col min="3" max="3" width="17.625" style="11" customWidth="1"/>
    <col min="4" max="4" width="22.75390625" style="11" customWidth="1"/>
    <col min="5" max="5" width="16.25390625" style="38" customWidth="1"/>
    <col min="6" max="6" width="14.00390625" style="51" customWidth="1"/>
    <col min="7" max="7" width="15.875" style="54" customWidth="1"/>
    <col min="8" max="8" width="17.375" style="54" customWidth="1"/>
    <col min="9" max="9" width="20.875" style="54" customWidth="1"/>
    <col min="10" max="10" width="19.875" style="54" customWidth="1"/>
    <col min="11" max="11" width="14.00390625" style="54" customWidth="1"/>
    <col min="12" max="12" width="13.625" style="55" customWidth="1"/>
    <col min="13" max="13" width="13.875" style="11" customWidth="1"/>
    <col min="14" max="14" width="13.25390625" style="11" customWidth="1"/>
    <col min="15" max="16384" width="9.125" style="51" customWidth="1"/>
  </cols>
  <sheetData>
    <row r="1" spans="1:14" ht="28.5" customHeight="1">
      <c r="A1" s="165" t="s">
        <v>79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</row>
    <row r="2" spans="1:4" ht="11.25">
      <c r="A2" s="52"/>
      <c r="B2" s="53"/>
      <c r="C2" s="53"/>
      <c r="D2" s="53"/>
    </row>
    <row r="3" spans="1:14" ht="173.25" customHeight="1">
      <c r="A3" s="170" t="s">
        <v>0</v>
      </c>
      <c r="B3" s="163" t="s">
        <v>74</v>
      </c>
      <c r="C3" s="44" t="s">
        <v>80</v>
      </c>
      <c r="D3" s="44" t="s">
        <v>100</v>
      </c>
      <c r="E3" s="21" t="s">
        <v>81</v>
      </c>
      <c r="F3" s="44" t="s">
        <v>82</v>
      </c>
      <c r="G3" s="44" t="s">
        <v>83</v>
      </c>
      <c r="H3" s="26" t="s">
        <v>198</v>
      </c>
      <c r="I3" s="76" t="s">
        <v>101</v>
      </c>
      <c r="J3" s="44" t="s">
        <v>102</v>
      </c>
      <c r="K3" s="5" t="s">
        <v>55</v>
      </c>
      <c r="L3" s="163" t="s">
        <v>1</v>
      </c>
      <c r="M3" s="163" t="s">
        <v>2</v>
      </c>
      <c r="N3" s="22" t="s">
        <v>3</v>
      </c>
    </row>
    <row r="4" spans="1:14" ht="53.25" customHeight="1">
      <c r="A4" s="172"/>
      <c r="B4" s="164"/>
      <c r="C4" s="8" t="s">
        <v>14</v>
      </c>
      <c r="D4" s="42" t="s">
        <v>84</v>
      </c>
      <c r="E4" s="8" t="s">
        <v>115</v>
      </c>
      <c r="F4" s="8" t="s">
        <v>14</v>
      </c>
      <c r="G4" s="8" t="s">
        <v>14</v>
      </c>
      <c r="H4" s="26" t="s">
        <v>4</v>
      </c>
      <c r="I4" s="8" t="s">
        <v>115</v>
      </c>
      <c r="J4" s="77" t="s">
        <v>56</v>
      </c>
      <c r="K4" s="69" t="s">
        <v>57</v>
      </c>
      <c r="L4" s="164"/>
      <c r="M4" s="164"/>
      <c r="N4" s="74" t="s">
        <v>58</v>
      </c>
    </row>
    <row r="5" spans="1:14" ht="14.25" customHeight="1">
      <c r="A5" s="31">
        <v>1</v>
      </c>
      <c r="B5" s="26">
        <v>2</v>
      </c>
      <c r="C5" s="26" t="s">
        <v>59</v>
      </c>
      <c r="D5" s="26" t="s">
        <v>60</v>
      </c>
      <c r="E5" s="153">
        <v>5</v>
      </c>
      <c r="F5" s="8">
        <v>6</v>
      </c>
      <c r="G5" s="153">
        <v>7</v>
      </c>
      <c r="H5" s="26" t="s">
        <v>28</v>
      </c>
      <c r="I5" s="79" t="s">
        <v>61</v>
      </c>
      <c r="J5" s="39">
        <v>10</v>
      </c>
      <c r="K5" s="39">
        <v>11</v>
      </c>
      <c r="L5" s="8">
        <v>12</v>
      </c>
      <c r="M5" s="8">
        <v>13</v>
      </c>
      <c r="N5" s="57">
        <v>14</v>
      </c>
    </row>
    <row r="6" spans="1:14" ht="12.75">
      <c r="A6" s="87">
        <v>1</v>
      </c>
      <c r="B6" s="82" t="s">
        <v>134</v>
      </c>
      <c r="C6" s="156">
        <v>1904.5</v>
      </c>
      <c r="D6" s="93">
        <f>C6-E6</f>
        <v>80.09999999999991</v>
      </c>
      <c r="E6" s="93">
        <v>1824.4</v>
      </c>
      <c r="F6" s="144">
        <v>0</v>
      </c>
      <c r="G6" s="93">
        <v>0</v>
      </c>
      <c r="H6" s="90">
        <v>5269.3</v>
      </c>
      <c r="I6" s="155">
        <v>2308.8</v>
      </c>
      <c r="J6" s="95">
        <f>H6-I6</f>
        <v>2960.5</v>
      </c>
      <c r="K6" s="96">
        <f aca="true" t="shared" si="0" ref="K6:K29">(E6+F6+G6)/J6*100</f>
        <v>61.624725553116036</v>
      </c>
      <c r="L6" s="97">
        <v>0.168</v>
      </c>
      <c r="M6" s="62">
        <v>1.5</v>
      </c>
      <c r="N6" s="62">
        <f aca="true" t="shared" si="1" ref="N6:N29">L6*M6</f>
        <v>0.252</v>
      </c>
    </row>
    <row r="7" spans="1:14" ht="12.75">
      <c r="A7" s="87">
        <v>2</v>
      </c>
      <c r="B7" s="83" t="s">
        <v>135</v>
      </c>
      <c r="C7" s="155">
        <v>1142.9</v>
      </c>
      <c r="D7" s="93">
        <f>C7-E7</f>
        <v>32.100000000000136</v>
      </c>
      <c r="E7" s="93">
        <v>1110.8</v>
      </c>
      <c r="F7" s="144">
        <v>0</v>
      </c>
      <c r="G7" s="141">
        <v>0</v>
      </c>
      <c r="H7" s="90">
        <v>5756.3</v>
      </c>
      <c r="I7" s="155">
        <v>3265.1</v>
      </c>
      <c r="J7" s="95">
        <f aca="true" t="shared" si="2" ref="J7:J29">H7-I7</f>
        <v>2491.2000000000003</v>
      </c>
      <c r="K7" s="96">
        <f t="shared" si="0"/>
        <v>44.58895311496467</v>
      </c>
      <c r="L7" s="97">
        <v>0.58</v>
      </c>
      <c r="M7" s="62">
        <v>1.5</v>
      </c>
      <c r="N7" s="62">
        <f t="shared" si="1"/>
        <v>0.8699999999999999</v>
      </c>
    </row>
    <row r="8" spans="1:14" ht="12.75">
      <c r="A8" s="87">
        <v>3</v>
      </c>
      <c r="B8" s="83" t="s">
        <v>136</v>
      </c>
      <c r="C8" s="157">
        <v>1290.7</v>
      </c>
      <c r="D8" s="93">
        <f aca="true" t="shared" si="3" ref="D8:D29">C8-E8</f>
        <v>80.10000000000014</v>
      </c>
      <c r="E8" s="145">
        <v>1210.6</v>
      </c>
      <c r="F8" s="144">
        <v>0</v>
      </c>
      <c r="G8" s="145">
        <v>0</v>
      </c>
      <c r="H8" s="90">
        <v>3317.5</v>
      </c>
      <c r="I8" s="155">
        <v>621.8</v>
      </c>
      <c r="J8" s="95">
        <f t="shared" si="2"/>
        <v>2695.7</v>
      </c>
      <c r="K8" s="96">
        <f t="shared" si="0"/>
        <v>44.90855807396966</v>
      </c>
      <c r="L8" s="97">
        <v>0.502</v>
      </c>
      <c r="M8" s="62">
        <v>1.5</v>
      </c>
      <c r="N8" s="62">
        <f t="shared" si="1"/>
        <v>0.753</v>
      </c>
    </row>
    <row r="9" spans="1:14" ht="12.75">
      <c r="A9" s="87">
        <v>4</v>
      </c>
      <c r="B9" s="83" t="s">
        <v>137</v>
      </c>
      <c r="C9" s="155">
        <v>1227.6</v>
      </c>
      <c r="D9" s="93">
        <f>C9-E9</f>
        <v>32.09999999999991</v>
      </c>
      <c r="E9" s="93">
        <v>1195.5</v>
      </c>
      <c r="F9" s="93">
        <v>0</v>
      </c>
      <c r="G9" s="93">
        <v>0</v>
      </c>
      <c r="H9" s="90">
        <v>2503.8</v>
      </c>
      <c r="I9" s="155">
        <v>539</v>
      </c>
      <c r="J9" s="95">
        <f t="shared" si="2"/>
        <v>1964.8000000000002</v>
      </c>
      <c r="K9" s="96">
        <f t="shared" si="0"/>
        <v>60.84588762214983</v>
      </c>
      <c r="L9" s="97">
        <v>0.183</v>
      </c>
      <c r="M9" s="62">
        <v>1.5</v>
      </c>
      <c r="N9" s="62">
        <f t="shared" si="1"/>
        <v>0.27449999999999997</v>
      </c>
    </row>
    <row r="10" spans="1:14" ht="12.75">
      <c r="A10" s="87">
        <v>5</v>
      </c>
      <c r="B10" s="83" t="s">
        <v>138</v>
      </c>
      <c r="C10" s="155">
        <v>1170.3</v>
      </c>
      <c r="D10" s="93">
        <f t="shared" si="3"/>
        <v>32.09999999999991</v>
      </c>
      <c r="E10" s="93">
        <v>1138.2</v>
      </c>
      <c r="F10" s="144">
        <v>0</v>
      </c>
      <c r="G10" s="93">
        <v>0</v>
      </c>
      <c r="H10" s="90">
        <v>2223.9</v>
      </c>
      <c r="I10" s="155">
        <v>191</v>
      </c>
      <c r="J10" s="95">
        <f t="shared" si="2"/>
        <v>2032.9</v>
      </c>
      <c r="K10" s="96">
        <f t="shared" si="0"/>
        <v>55.98898125830095</v>
      </c>
      <c r="L10" s="97">
        <v>0.28</v>
      </c>
      <c r="M10" s="62">
        <v>1.5</v>
      </c>
      <c r="N10" s="62">
        <f t="shared" si="1"/>
        <v>0.42000000000000004</v>
      </c>
    </row>
    <row r="11" spans="1:14" ht="12.75">
      <c r="A11" s="87">
        <v>6</v>
      </c>
      <c r="B11" s="83" t="s">
        <v>139</v>
      </c>
      <c r="C11" s="157">
        <v>1171.1</v>
      </c>
      <c r="D11" s="93">
        <f>C11-E11</f>
        <v>32.09999999999991</v>
      </c>
      <c r="E11" s="93">
        <v>1139</v>
      </c>
      <c r="F11" s="144">
        <v>0</v>
      </c>
      <c r="G11" s="93">
        <v>0</v>
      </c>
      <c r="H11" s="90">
        <v>2882.4</v>
      </c>
      <c r="I11" s="155">
        <v>446.6</v>
      </c>
      <c r="J11" s="95">
        <f t="shared" si="2"/>
        <v>2435.8</v>
      </c>
      <c r="K11" s="96">
        <f t="shared" si="0"/>
        <v>46.76081780113309</v>
      </c>
      <c r="L11" s="97">
        <v>0.465</v>
      </c>
      <c r="M11" s="62">
        <v>1.5</v>
      </c>
      <c r="N11" s="62">
        <f t="shared" si="1"/>
        <v>0.6975</v>
      </c>
    </row>
    <row r="12" spans="1:14" ht="12.75">
      <c r="A12" s="87">
        <v>7</v>
      </c>
      <c r="B12" s="83" t="s">
        <v>140</v>
      </c>
      <c r="C12" s="155">
        <v>1129.2</v>
      </c>
      <c r="D12" s="93">
        <f>C12-E12</f>
        <v>32.100000000000136</v>
      </c>
      <c r="E12" s="93">
        <v>1097.1</v>
      </c>
      <c r="F12" s="144">
        <v>0</v>
      </c>
      <c r="G12" s="93">
        <v>0</v>
      </c>
      <c r="H12" s="90">
        <v>2399.1</v>
      </c>
      <c r="I12" s="155">
        <v>214.5</v>
      </c>
      <c r="J12" s="95">
        <f t="shared" si="2"/>
        <v>2184.6</v>
      </c>
      <c r="K12" s="96">
        <f t="shared" si="0"/>
        <v>50.219719857182085</v>
      </c>
      <c r="L12" s="97">
        <v>0.396</v>
      </c>
      <c r="M12" s="62">
        <v>1.5</v>
      </c>
      <c r="N12" s="62">
        <f t="shared" si="1"/>
        <v>0.5940000000000001</v>
      </c>
    </row>
    <row r="13" spans="1:14" ht="12.75">
      <c r="A13" s="87">
        <v>8</v>
      </c>
      <c r="B13" s="83" t="s">
        <v>141</v>
      </c>
      <c r="C13" s="155">
        <v>2326.1</v>
      </c>
      <c r="D13" s="93">
        <f t="shared" si="3"/>
        <v>271.9000000000001</v>
      </c>
      <c r="E13" s="93">
        <v>2054.2</v>
      </c>
      <c r="F13" s="144">
        <v>0</v>
      </c>
      <c r="G13" s="93">
        <v>0</v>
      </c>
      <c r="H13" s="90">
        <v>35014.9</v>
      </c>
      <c r="I13" s="155">
        <v>15784</v>
      </c>
      <c r="J13" s="95">
        <f t="shared" si="2"/>
        <v>19230.9</v>
      </c>
      <c r="K13" s="96">
        <f t="shared" si="0"/>
        <v>10.681767363981923</v>
      </c>
      <c r="L13" s="97">
        <v>1</v>
      </c>
      <c r="M13" s="62">
        <v>1.5</v>
      </c>
      <c r="N13" s="62">
        <f t="shared" si="1"/>
        <v>1.5</v>
      </c>
    </row>
    <row r="14" spans="1:14" ht="12.75">
      <c r="A14" s="87">
        <v>9</v>
      </c>
      <c r="B14" s="83" t="s">
        <v>142</v>
      </c>
      <c r="C14" s="156">
        <v>2081.5</v>
      </c>
      <c r="D14" s="93">
        <f t="shared" si="3"/>
        <v>80.09999999999991</v>
      </c>
      <c r="E14" s="93">
        <v>2001.4</v>
      </c>
      <c r="F14" s="144">
        <v>0</v>
      </c>
      <c r="G14" s="93">
        <v>0</v>
      </c>
      <c r="H14" s="90">
        <v>5677.9</v>
      </c>
      <c r="I14" s="155">
        <v>1599.2</v>
      </c>
      <c r="J14" s="95">
        <f t="shared" si="2"/>
        <v>4078.7</v>
      </c>
      <c r="K14" s="96">
        <f t="shared" si="0"/>
        <v>49.069556476328245</v>
      </c>
      <c r="L14" s="97">
        <v>0.419</v>
      </c>
      <c r="M14" s="62">
        <v>1.5</v>
      </c>
      <c r="N14" s="62">
        <f t="shared" si="1"/>
        <v>0.6285</v>
      </c>
    </row>
    <row r="15" spans="1:14" ht="12.75">
      <c r="A15" s="87">
        <v>10</v>
      </c>
      <c r="B15" s="83" t="s">
        <v>143</v>
      </c>
      <c r="C15" s="155">
        <v>1104.8</v>
      </c>
      <c r="D15" s="93">
        <f t="shared" si="3"/>
        <v>80.09999999999991</v>
      </c>
      <c r="E15" s="93">
        <v>1024.7</v>
      </c>
      <c r="F15" s="93">
        <v>0</v>
      </c>
      <c r="G15" s="93">
        <v>0</v>
      </c>
      <c r="H15" s="90">
        <v>3844.6</v>
      </c>
      <c r="I15" s="155">
        <v>1422.3</v>
      </c>
      <c r="J15" s="95">
        <f t="shared" si="2"/>
        <v>2422.3</v>
      </c>
      <c r="K15" s="96">
        <f t="shared" si="0"/>
        <v>42.30277009453825</v>
      </c>
      <c r="L15" s="97">
        <v>0.554</v>
      </c>
      <c r="M15" s="62">
        <v>1.5</v>
      </c>
      <c r="N15" s="62">
        <f t="shared" si="1"/>
        <v>0.8310000000000001</v>
      </c>
    </row>
    <row r="16" spans="1:14" ht="12.75">
      <c r="A16" s="87">
        <v>11</v>
      </c>
      <c r="B16" s="83" t="s">
        <v>144</v>
      </c>
      <c r="C16" s="155">
        <v>2611.4</v>
      </c>
      <c r="D16" s="93">
        <f t="shared" si="3"/>
        <v>80.20000000000027</v>
      </c>
      <c r="E16" s="93">
        <v>2531.2</v>
      </c>
      <c r="F16" s="93">
        <v>0</v>
      </c>
      <c r="G16" s="93">
        <v>0</v>
      </c>
      <c r="H16" s="90">
        <v>10742</v>
      </c>
      <c r="I16" s="155">
        <v>4632.4</v>
      </c>
      <c r="J16" s="95">
        <f t="shared" si="2"/>
        <v>6109.6</v>
      </c>
      <c r="K16" s="96">
        <f t="shared" si="0"/>
        <v>41.42988084326306</v>
      </c>
      <c r="L16" s="97">
        <v>0.571</v>
      </c>
      <c r="M16" s="62">
        <v>1.5</v>
      </c>
      <c r="N16" s="62">
        <f t="shared" si="1"/>
        <v>0.8564999999999999</v>
      </c>
    </row>
    <row r="17" spans="1:14" ht="12.75">
      <c r="A17" s="87">
        <v>12</v>
      </c>
      <c r="B17" s="83" t="s">
        <v>145</v>
      </c>
      <c r="C17" s="155">
        <v>1094.9</v>
      </c>
      <c r="D17" s="93">
        <f t="shared" si="3"/>
        <v>32.200000000000045</v>
      </c>
      <c r="E17" s="145">
        <v>1062.7</v>
      </c>
      <c r="F17" s="144">
        <v>0</v>
      </c>
      <c r="G17" s="93">
        <v>0</v>
      </c>
      <c r="H17" s="90">
        <v>2868.4</v>
      </c>
      <c r="I17" s="155">
        <v>428.2</v>
      </c>
      <c r="J17" s="95">
        <f t="shared" si="2"/>
        <v>2440.2000000000003</v>
      </c>
      <c r="K17" s="96">
        <f t="shared" si="0"/>
        <v>43.549709040242604</v>
      </c>
      <c r="L17" s="97">
        <v>0.529</v>
      </c>
      <c r="M17" s="62">
        <v>1.5</v>
      </c>
      <c r="N17" s="62">
        <f t="shared" si="1"/>
        <v>0.7935000000000001</v>
      </c>
    </row>
    <row r="18" spans="1:14" ht="12.75">
      <c r="A18" s="87">
        <v>13</v>
      </c>
      <c r="B18" s="83" t="s">
        <v>146</v>
      </c>
      <c r="C18" s="155">
        <v>1781.8</v>
      </c>
      <c r="D18" s="93">
        <f t="shared" si="3"/>
        <v>80.09999999999991</v>
      </c>
      <c r="E18" s="93">
        <v>1701.7</v>
      </c>
      <c r="F18" s="144">
        <v>0</v>
      </c>
      <c r="G18" s="93">
        <v>0</v>
      </c>
      <c r="H18" s="90">
        <v>3912</v>
      </c>
      <c r="I18" s="155">
        <v>1271.4</v>
      </c>
      <c r="J18" s="95">
        <f t="shared" si="2"/>
        <v>2640.6</v>
      </c>
      <c r="K18" s="96">
        <f t="shared" si="0"/>
        <v>64.44368704082406</v>
      </c>
      <c r="L18" s="97">
        <v>0.111</v>
      </c>
      <c r="M18" s="62">
        <v>1.5</v>
      </c>
      <c r="N18" s="62">
        <f t="shared" si="1"/>
        <v>0.1665</v>
      </c>
    </row>
    <row r="19" spans="1:14" ht="12.75">
      <c r="A19" s="87">
        <v>14</v>
      </c>
      <c r="B19" s="83" t="s">
        <v>147</v>
      </c>
      <c r="C19" s="155">
        <v>1401.7</v>
      </c>
      <c r="D19" s="93">
        <f t="shared" si="3"/>
        <v>32.100000000000136</v>
      </c>
      <c r="E19" s="93">
        <v>1369.6</v>
      </c>
      <c r="F19" s="93">
        <v>0</v>
      </c>
      <c r="G19" s="93">
        <v>0</v>
      </c>
      <c r="H19" s="90">
        <v>2456.2</v>
      </c>
      <c r="I19" s="155">
        <v>215.5</v>
      </c>
      <c r="J19" s="95">
        <f t="shared" si="2"/>
        <v>2240.7</v>
      </c>
      <c r="K19" s="96">
        <f t="shared" si="0"/>
        <v>61.1237559691168</v>
      </c>
      <c r="L19" s="97">
        <v>0.178</v>
      </c>
      <c r="M19" s="62">
        <v>1.5</v>
      </c>
      <c r="N19" s="62">
        <f t="shared" si="1"/>
        <v>0.267</v>
      </c>
    </row>
    <row r="20" spans="1:14" ht="12.75">
      <c r="A20" s="87">
        <v>15</v>
      </c>
      <c r="B20" s="83" t="s">
        <v>148</v>
      </c>
      <c r="C20" s="155">
        <v>907</v>
      </c>
      <c r="D20" s="93">
        <f>C20-E20</f>
        <v>32.200000000000045</v>
      </c>
      <c r="E20" s="145">
        <v>874.8</v>
      </c>
      <c r="F20" s="145">
        <v>0</v>
      </c>
      <c r="G20" s="145">
        <v>0</v>
      </c>
      <c r="H20" s="90">
        <v>3449.8</v>
      </c>
      <c r="I20" s="155">
        <v>983.4</v>
      </c>
      <c r="J20" s="95">
        <f t="shared" si="2"/>
        <v>2466.4</v>
      </c>
      <c r="K20" s="96">
        <f t="shared" si="0"/>
        <v>35.468699318845275</v>
      </c>
      <c r="L20" s="97">
        <v>0.691</v>
      </c>
      <c r="M20" s="62">
        <v>1.5</v>
      </c>
      <c r="N20" s="62">
        <f t="shared" si="1"/>
        <v>1.0365</v>
      </c>
    </row>
    <row r="21" spans="1:14" ht="12.75">
      <c r="A21" s="87">
        <v>16</v>
      </c>
      <c r="B21" s="83" t="s">
        <v>149</v>
      </c>
      <c r="C21" s="155">
        <v>972.4</v>
      </c>
      <c r="D21" s="93">
        <f t="shared" si="3"/>
        <v>32.10000000000002</v>
      </c>
      <c r="E21" s="93">
        <v>940.3</v>
      </c>
      <c r="F21" s="93">
        <v>0</v>
      </c>
      <c r="G21" s="145">
        <v>0</v>
      </c>
      <c r="H21" s="90">
        <v>2260.8</v>
      </c>
      <c r="I21" s="155">
        <v>522.9</v>
      </c>
      <c r="J21" s="95">
        <f t="shared" si="2"/>
        <v>1737.9</v>
      </c>
      <c r="K21" s="96">
        <f t="shared" si="0"/>
        <v>54.10552966223603</v>
      </c>
      <c r="L21" s="97">
        <v>0.318</v>
      </c>
      <c r="M21" s="62">
        <v>1.5</v>
      </c>
      <c r="N21" s="62">
        <f t="shared" si="1"/>
        <v>0.477</v>
      </c>
    </row>
    <row r="22" spans="1:14" ht="12.75">
      <c r="A22" s="87">
        <v>17</v>
      </c>
      <c r="B22" s="83" t="s">
        <v>150</v>
      </c>
      <c r="C22" s="156">
        <v>1371.8</v>
      </c>
      <c r="D22" s="93">
        <f>C22-E22</f>
        <v>80.20000000000005</v>
      </c>
      <c r="E22" s="93">
        <v>1291.6</v>
      </c>
      <c r="F22" s="93">
        <v>0</v>
      </c>
      <c r="G22" s="141">
        <v>0</v>
      </c>
      <c r="H22" s="90">
        <v>2704.4</v>
      </c>
      <c r="I22" s="155">
        <v>580.8</v>
      </c>
      <c r="J22" s="95">
        <f t="shared" si="2"/>
        <v>2123.6000000000004</v>
      </c>
      <c r="K22" s="96">
        <f t="shared" si="0"/>
        <v>60.8212469391599</v>
      </c>
      <c r="L22" s="97">
        <v>0.184</v>
      </c>
      <c r="M22" s="62">
        <v>1.5</v>
      </c>
      <c r="N22" s="62">
        <f t="shared" si="1"/>
        <v>0.276</v>
      </c>
    </row>
    <row r="23" spans="1:14" ht="12.75">
      <c r="A23" s="87">
        <v>18</v>
      </c>
      <c r="B23" s="83" t="s">
        <v>151</v>
      </c>
      <c r="C23" s="155">
        <v>1211.5</v>
      </c>
      <c r="D23" s="93">
        <f t="shared" si="3"/>
        <v>32.09999999999991</v>
      </c>
      <c r="E23" s="93">
        <v>1179.4</v>
      </c>
      <c r="F23" s="144">
        <v>0</v>
      </c>
      <c r="G23" s="93">
        <v>0</v>
      </c>
      <c r="H23" s="90">
        <v>1952.9</v>
      </c>
      <c r="I23" s="155">
        <v>186.3</v>
      </c>
      <c r="J23" s="95">
        <f t="shared" si="2"/>
        <v>1766.6000000000001</v>
      </c>
      <c r="K23" s="96">
        <f t="shared" si="0"/>
        <v>66.76100984942828</v>
      </c>
      <c r="L23" s="97">
        <v>0.065</v>
      </c>
      <c r="M23" s="62">
        <v>1.5</v>
      </c>
      <c r="N23" s="62">
        <f t="shared" si="1"/>
        <v>0.0975</v>
      </c>
    </row>
    <row r="24" spans="1:14" ht="12.75">
      <c r="A24" s="87">
        <v>19</v>
      </c>
      <c r="B24" s="83" t="s">
        <v>152</v>
      </c>
      <c r="C24" s="155">
        <v>1395.9</v>
      </c>
      <c r="D24" s="93">
        <f t="shared" si="3"/>
        <v>80.20000000000005</v>
      </c>
      <c r="E24" s="93">
        <v>1315.7</v>
      </c>
      <c r="F24" s="93">
        <v>0</v>
      </c>
      <c r="G24" s="93">
        <v>0</v>
      </c>
      <c r="H24" s="90">
        <v>5257.4</v>
      </c>
      <c r="I24" s="155">
        <v>2663.5</v>
      </c>
      <c r="J24" s="95">
        <f t="shared" si="2"/>
        <v>2593.8999999999996</v>
      </c>
      <c r="K24" s="96">
        <f t="shared" si="0"/>
        <v>50.722849762905284</v>
      </c>
      <c r="L24" s="97">
        <v>0.386</v>
      </c>
      <c r="M24" s="62">
        <v>1.5</v>
      </c>
      <c r="N24" s="62">
        <f t="shared" si="1"/>
        <v>0.579</v>
      </c>
    </row>
    <row r="25" spans="1:14" ht="11.25">
      <c r="A25" s="87">
        <v>20</v>
      </c>
      <c r="B25" s="23"/>
      <c r="C25" s="141"/>
      <c r="D25" s="93">
        <f t="shared" si="3"/>
        <v>0</v>
      </c>
      <c r="E25" s="93"/>
      <c r="F25" s="93"/>
      <c r="G25" s="93"/>
      <c r="H25" s="90"/>
      <c r="I25" s="90"/>
      <c r="J25" s="95">
        <f t="shared" si="2"/>
        <v>0</v>
      </c>
      <c r="K25" s="96" t="e">
        <f t="shared" si="0"/>
        <v>#DIV/0!</v>
      </c>
      <c r="L25" s="97"/>
      <c r="M25" s="62">
        <v>1.5</v>
      </c>
      <c r="N25" s="62">
        <f t="shared" si="1"/>
        <v>0</v>
      </c>
    </row>
    <row r="26" spans="1:14" ht="11.25">
      <c r="A26" s="87">
        <v>21</v>
      </c>
      <c r="B26" s="23"/>
      <c r="C26" s="141"/>
      <c r="D26" s="93">
        <f t="shared" si="3"/>
        <v>0</v>
      </c>
      <c r="E26" s="93"/>
      <c r="F26" s="93"/>
      <c r="G26" s="93"/>
      <c r="H26" s="90"/>
      <c r="I26" s="90"/>
      <c r="J26" s="95">
        <f t="shared" si="2"/>
        <v>0</v>
      </c>
      <c r="K26" s="96" t="e">
        <f t="shared" si="0"/>
        <v>#DIV/0!</v>
      </c>
      <c r="L26" s="97"/>
      <c r="M26" s="62">
        <v>1.5</v>
      </c>
      <c r="N26" s="62">
        <f t="shared" si="1"/>
        <v>0</v>
      </c>
    </row>
    <row r="27" spans="1:14" ht="11.25">
      <c r="A27" s="87">
        <v>22</v>
      </c>
      <c r="B27" s="23"/>
      <c r="C27" s="141"/>
      <c r="D27" s="93">
        <f t="shared" si="3"/>
        <v>0</v>
      </c>
      <c r="E27" s="93"/>
      <c r="F27" s="144"/>
      <c r="G27" s="93"/>
      <c r="H27" s="90"/>
      <c r="I27" s="90"/>
      <c r="J27" s="95">
        <f t="shared" si="2"/>
        <v>0</v>
      </c>
      <c r="K27" s="96" t="e">
        <f t="shared" si="0"/>
        <v>#DIV/0!</v>
      </c>
      <c r="L27" s="97"/>
      <c r="M27" s="62">
        <v>1.5</v>
      </c>
      <c r="N27" s="62">
        <f t="shared" si="1"/>
        <v>0</v>
      </c>
    </row>
    <row r="28" spans="1:14" ht="11.25">
      <c r="A28" s="87">
        <v>23</v>
      </c>
      <c r="B28" s="23"/>
      <c r="C28" s="143"/>
      <c r="D28" s="93">
        <f t="shared" si="3"/>
        <v>0</v>
      </c>
      <c r="E28" s="145"/>
      <c r="F28" s="144"/>
      <c r="G28" s="145"/>
      <c r="H28" s="90"/>
      <c r="I28" s="90"/>
      <c r="J28" s="95">
        <f t="shared" si="2"/>
        <v>0</v>
      </c>
      <c r="K28" s="96" t="e">
        <f t="shared" si="0"/>
        <v>#DIV/0!</v>
      </c>
      <c r="L28" s="97"/>
      <c r="M28" s="62">
        <v>1.5</v>
      </c>
      <c r="N28" s="62">
        <f t="shared" si="1"/>
        <v>0</v>
      </c>
    </row>
    <row r="29" spans="1:14" ht="11.25">
      <c r="A29" s="87">
        <v>24</v>
      </c>
      <c r="B29" s="23"/>
      <c r="C29" s="143"/>
      <c r="D29" s="93">
        <f t="shared" si="3"/>
        <v>0</v>
      </c>
      <c r="E29" s="145"/>
      <c r="F29" s="144"/>
      <c r="G29" s="145"/>
      <c r="H29" s="90"/>
      <c r="I29" s="90"/>
      <c r="J29" s="95">
        <f t="shared" si="2"/>
        <v>0</v>
      </c>
      <c r="K29" s="96" t="e">
        <f t="shared" si="0"/>
        <v>#DIV/0!</v>
      </c>
      <c r="L29" s="97"/>
      <c r="M29" s="62">
        <v>1.5</v>
      </c>
      <c r="N29" s="62">
        <f t="shared" si="1"/>
        <v>0</v>
      </c>
    </row>
    <row r="30" spans="1:14" ht="11.25" customHeight="1">
      <c r="A30" s="169"/>
      <c r="B30" s="169"/>
      <c r="C30" s="23">
        <f aca="true" t="shared" si="4" ref="C30:J30">SUM(C6:C29)</f>
        <v>27297.100000000006</v>
      </c>
      <c r="D30" s="23">
        <f t="shared" si="4"/>
        <v>1234.2000000000003</v>
      </c>
      <c r="E30" s="145">
        <f>SUM(E6:E29)</f>
        <v>26062.899999999998</v>
      </c>
      <c r="F30" s="145">
        <f t="shared" si="4"/>
        <v>0</v>
      </c>
      <c r="G30" s="145">
        <f t="shared" si="4"/>
        <v>0</v>
      </c>
      <c r="H30" s="145">
        <f t="shared" si="4"/>
        <v>104493.59999999999</v>
      </c>
      <c r="I30" s="143">
        <f t="shared" si="4"/>
        <v>37876.70000000001</v>
      </c>
      <c r="J30" s="145">
        <f t="shared" si="4"/>
        <v>66616.9</v>
      </c>
      <c r="K30" s="71" t="s">
        <v>5</v>
      </c>
      <c r="L30" s="61" t="s">
        <v>5</v>
      </c>
      <c r="M30" s="62">
        <v>1.5</v>
      </c>
      <c r="N30" s="63" t="s">
        <v>5</v>
      </c>
    </row>
    <row r="31" spans="1:14" ht="11.25">
      <c r="A31" s="64"/>
      <c r="B31" s="16"/>
      <c r="C31" s="16"/>
      <c r="D31" s="16"/>
      <c r="L31" s="59"/>
      <c r="M31" s="66"/>
      <c r="N31" s="66"/>
    </row>
    <row r="32" spans="1:14" ht="11.25">
      <c r="A32" s="64"/>
      <c r="B32" s="16"/>
      <c r="C32" s="16"/>
      <c r="D32" s="16"/>
      <c r="L32" s="59"/>
      <c r="M32" s="66"/>
      <c r="N32" s="66"/>
    </row>
    <row r="33" spans="1:14" ht="11.25">
      <c r="A33" s="64"/>
      <c r="B33" s="16"/>
      <c r="C33" s="16"/>
      <c r="D33" s="16"/>
      <c r="L33" s="59"/>
      <c r="M33" s="66"/>
      <c r="N33" s="66"/>
    </row>
    <row r="34" spans="1:14" ht="11.25">
      <c r="A34" s="64"/>
      <c r="B34" s="16"/>
      <c r="C34" s="16"/>
      <c r="D34" s="16"/>
      <c r="L34" s="59"/>
      <c r="M34" s="66"/>
      <c r="N34" s="66"/>
    </row>
    <row r="35" spans="1:14" ht="11.25">
      <c r="A35" s="64"/>
      <c r="B35" s="16"/>
      <c r="C35" s="16"/>
      <c r="D35" s="16"/>
      <c r="L35" s="59"/>
      <c r="M35" s="66"/>
      <c r="N35" s="66"/>
    </row>
    <row r="36" spans="1:14" ht="11.25">
      <c r="A36" s="64"/>
      <c r="B36" s="16"/>
      <c r="C36" s="16"/>
      <c r="D36" s="16"/>
      <c r="L36" s="59"/>
      <c r="M36" s="66"/>
      <c r="N36" s="66"/>
    </row>
    <row r="37" spans="1:14" ht="11.25">
      <c r="A37" s="59"/>
      <c r="B37" s="66"/>
      <c r="C37" s="66"/>
      <c r="D37" s="66"/>
      <c r="L37" s="59"/>
      <c r="M37" s="66"/>
      <c r="N37" s="66"/>
    </row>
    <row r="38" spans="1:14" ht="11.25">
      <c r="A38" s="59"/>
      <c r="B38" s="66"/>
      <c r="C38" s="66"/>
      <c r="D38" s="66"/>
      <c r="L38" s="59"/>
      <c r="M38" s="66"/>
      <c r="N38" s="66"/>
    </row>
    <row r="39" spans="1:14" ht="11.25">
      <c r="A39" s="59"/>
      <c r="B39" s="66"/>
      <c r="C39" s="66"/>
      <c r="D39" s="66"/>
      <c r="L39" s="59"/>
      <c r="M39" s="66"/>
      <c r="N39" s="66"/>
    </row>
    <row r="40" spans="1:14" ht="11.25">
      <c r="A40" s="59"/>
      <c r="B40" s="66"/>
      <c r="C40" s="66"/>
      <c r="D40" s="66"/>
      <c r="L40" s="59"/>
      <c r="M40" s="66"/>
      <c r="N40" s="66"/>
    </row>
    <row r="41" spans="1:14" ht="11.25">
      <c r="A41" s="59"/>
      <c r="B41" s="66"/>
      <c r="C41" s="66"/>
      <c r="D41" s="66"/>
      <c r="L41" s="59"/>
      <c r="M41" s="66"/>
      <c r="N41" s="66"/>
    </row>
    <row r="42" spans="12:14" ht="11.25">
      <c r="L42" s="59"/>
      <c r="M42" s="66"/>
      <c r="N42" s="66"/>
    </row>
  </sheetData>
  <mergeCells count="6">
    <mergeCell ref="A30:B30"/>
    <mergeCell ref="A1:N1"/>
    <mergeCell ref="A3:A4"/>
    <mergeCell ref="B3:B4"/>
    <mergeCell ref="L3:L4"/>
    <mergeCell ref="M3:M4"/>
  </mergeCells>
  <printOptions/>
  <pageMargins left="0.41" right="0.3937007874015748" top="0.984251968503937" bottom="0.5905511811023623" header="0.5118110236220472" footer="0.5118110236220472"/>
  <pageSetup horizontalDpi="300" verticalDpi="3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2"/>
  <sheetViews>
    <sheetView workbookViewId="0" topLeftCell="D1">
      <selection activeCell="E40" sqref="E40"/>
    </sheetView>
  </sheetViews>
  <sheetFormatPr defaultColWidth="9.00390625" defaultRowHeight="12.75"/>
  <cols>
    <col min="1" max="1" width="3.375" style="55" customWidth="1"/>
    <col min="2" max="2" width="22.125" style="11" customWidth="1"/>
    <col min="3" max="3" width="22.625" style="38" customWidth="1"/>
    <col min="4" max="4" width="20.375" style="38" customWidth="1"/>
    <col min="5" max="5" width="23.625" style="38" customWidth="1"/>
    <col min="6" max="6" width="26.875" style="51" customWidth="1"/>
    <col min="7" max="7" width="13.375" style="54" customWidth="1"/>
    <col min="8" max="8" width="13.875" style="55" customWidth="1"/>
    <col min="9" max="9" width="14.00390625" style="11" customWidth="1"/>
    <col min="10" max="10" width="13.00390625" style="11" customWidth="1"/>
    <col min="11" max="16384" width="9.125" style="51" customWidth="1"/>
  </cols>
  <sheetData>
    <row r="1" spans="1:10" ht="15.75" customHeight="1">
      <c r="A1" s="165" t="s">
        <v>54</v>
      </c>
      <c r="B1" s="165"/>
      <c r="C1" s="165"/>
      <c r="D1" s="165"/>
      <c r="E1" s="165"/>
      <c r="F1" s="165"/>
      <c r="G1" s="165"/>
      <c r="H1" s="165"/>
      <c r="I1" s="165"/>
      <c r="J1" s="165"/>
    </row>
    <row r="2" spans="1:2" ht="11.25">
      <c r="A2" s="52"/>
      <c r="B2" s="53"/>
    </row>
    <row r="3" spans="1:10" ht="143.25" customHeight="1">
      <c r="A3" s="170" t="s">
        <v>0</v>
      </c>
      <c r="B3" s="171" t="s">
        <v>74</v>
      </c>
      <c r="C3" s="44" t="s">
        <v>85</v>
      </c>
      <c r="D3" s="26" t="s">
        <v>201</v>
      </c>
      <c r="E3" s="26" t="s">
        <v>202</v>
      </c>
      <c r="F3" s="21" t="s">
        <v>103</v>
      </c>
      <c r="G3" s="21" t="s">
        <v>12</v>
      </c>
      <c r="H3" s="163" t="s">
        <v>52</v>
      </c>
      <c r="I3" s="163" t="s">
        <v>9</v>
      </c>
      <c r="J3" s="22" t="s">
        <v>3</v>
      </c>
    </row>
    <row r="4" spans="1:10" ht="49.5" customHeight="1">
      <c r="A4" s="170"/>
      <c r="B4" s="171"/>
      <c r="C4" s="8" t="s">
        <v>47</v>
      </c>
      <c r="D4" s="8" t="s">
        <v>14</v>
      </c>
      <c r="E4" s="8" t="s">
        <v>21</v>
      </c>
      <c r="F4" s="75" t="s">
        <v>25</v>
      </c>
      <c r="G4" s="73" t="s">
        <v>23</v>
      </c>
      <c r="H4" s="164"/>
      <c r="I4" s="164"/>
      <c r="J4" s="57" t="s">
        <v>17</v>
      </c>
    </row>
    <row r="5" spans="1:10" ht="15" customHeight="1">
      <c r="A5" s="31">
        <v>1</v>
      </c>
      <c r="B5" s="26">
        <v>2</v>
      </c>
      <c r="C5" s="8">
        <v>3</v>
      </c>
      <c r="D5" s="8">
        <v>4</v>
      </c>
      <c r="E5" s="8"/>
      <c r="F5" s="58">
        <v>6</v>
      </c>
      <c r="G5" s="39">
        <v>7</v>
      </c>
      <c r="H5" s="8">
        <v>8</v>
      </c>
      <c r="I5" s="8">
        <v>9</v>
      </c>
      <c r="J5" s="57">
        <v>10</v>
      </c>
    </row>
    <row r="6" spans="1:10" ht="12.75">
      <c r="A6" s="87">
        <v>1</v>
      </c>
      <c r="B6" s="82" t="s">
        <v>134</v>
      </c>
      <c r="C6" s="141">
        <v>0</v>
      </c>
      <c r="D6" s="90">
        <v>5269.3</v>
      </c>
      <c r="E6" s="155">
        <v>2308.8</v>
      </c>
      <c r="F6" s="141">
        <f aca="true" t="shared" si="0" ref="F6:F29">D6-E6</f>
        <v>2960.5</v>
      </c>
      <c r="G6" s="71">
        <f aca="true" t="shared" si="1" ref="G6:G26">C6/F6</f>
        <v>0</v>
      </c>
      <c r="H6" s="61">
        <v>1</v>
      </c>
      <c r="I6" s="63">
        <v>1.2</v>
      </c>
      <c r="J6" s="63">
        <f aca="true" t="shared" si="2" ref="J6:J29">H6*I6</f>
        <v>1.2</v>
      </c>
    </row>
    <row r="7" spans="1:10" ht="12.75">
      <c r="A7" s="87">
        <v>2</v>
      </c>
      <c r="B7" s="83" t="s">
        <v>135</v>
      </c>
      <c r="C7" s="141">
        <v>0</v>
      </c>
      <c r="D7" s="90">
        <v>5756.3</v>
      </c>
      <c r="E7" s="155">
        <v>3265.1</v>
      </c>
      <c r="F7" s="141">
        <f t="shared" si="0"/>
        <v>2491.2000000000003</v>
      </c>
      <c r="G7" s="71">
        <f t="shared" si="1"/>
        <v>0</v>
      </c>
      <c r="H7" s="61">
        <v>1</v>
      </c>
      <c r="I7" s="63">
        <v>1.2</v>
      </c>
      <c r="J7" s="63">
        <f t="shared" si="2"/>
        <v>1.2</v>
      </c>
    </row>
    <row r="8" spans="1:10" ht="12.75">
      <c r="A8" s="87">
        <v>3</v>
      </c>
      <c r="B8" s="83" t="s">
        <v>136</v>
      </c>
      <c r="C8" s="143">
        <v>0</v>
      </c>
      <c r="D8" s="90">
        <v>3317.5</v>
      </c>
      <c r="E8" s="155">
        <v>621.8</v>
      </c>
      <c r="F8" s="141">
        <f t="shared" si="0"/>
        <v>2695.7</v>
      </c>
      <c r="G8" s="71">
        <f t="shared" si="1"/>
        <v>0</v>
      </c>
      <c r="H8" s="61">
        <v>1</v>
      </c>
      <c r="I8" s="63">
        <v>1.2</v>
      </c>
      <c r="J8" s="63">
        <f t="shared" si="2"/>
        <v>1.2</v>
      </c>
    </row>
    <row r="9" spans="1:10" ht="12.75">
      <c r="A9" s="87">
        <v>4</v>
      </c>
      <c r="B9" s="83" t="s">
        <v>137</v>
      </c>
      <c r="C9" s="141">
        <v>0</v>
      </c>
      <c r="D9" s="90">
        <v>2503.8</v>
      </c>
      <c r="E9" s="155">
        <v>539</v>
      </c>
      <c r="F9" s="141">
        <f t="shared" si="0"/>
        <v>1964.8000000000002</v>
      </c>
      <c r="G9" s="71">
        <f t="shared" si="1"/>
        <v>0</v>
      </c>
      <c r="H9" s="61">
        <v>1</v>
      </c>
      <c r="I9" s="63">
        <v>1.2</v>
      </c>
      <c r="J9" s="63">
        <f t="shared" si="2"/>
        <v>1.2</v>
      </c>
    </row>
    <row r="10" spans="1:10" ht="12.75">
      <c r="A10" s="87">
        <v>5</v>
      </c>
      <c r="B10" s="83" t="s">
        <v>138</v>
      </c>
      <c r="C10" s="141">
        <v>0</v>
      </c>
      <c r="D10" s="90">
        <v>2223.9</v>
      </c>
      <c r="E10" s="155">
        <v>191</v>
      </c>
      <c r="F10" s="141">
        <f t="shared" si="0"/>
        <v>2032.9</v>
      </c>
      <c r="G10" s="71">
        <f t="shared" si="1"/>
        <v>0</v>
      </c>
      <c r="H10" s="61">
        <v>1</v>
      </c>
      <c r="I10" s="63">
        <v>1.2</v>
      </c>
      <c r="J10" s="63">
        <f t="shared" si="2"/>
        <v>1.2</v>
      </c>
    </row>
    <row r="11" spans="1:10" ht="12.75">
      <c r="A11" s="87">
        <v>6</v>
      </c>
      <c r="B11" s="83" t="s">
        <v>139</v>
      </c>
      <c r="C11" s="141">
        <v>0</v>
      </c>
      <c r="D11" s="90">
        <v>2882.4</v>
      </c>
      <c r="E11" s="155">
        <v>446.6</v>
      </c>
      <c r="F11" s="141">
        <f t="shared" si="0"/>
        <v>2435.8</v>
      </c>
      <c r="G11" s="71">
        <f t="shared" si="1"/>
        <v>0</v>
      </c>
      <c r="H11" s="61">
        <v>1</v>
      </c>
      <c r="I11" s="63">
        <v>1.2</v>
      </c>
      <c r="J11" s="63">
        <f t="shared" si="2"/>
        <v>1.2</v>
      </c>
    </row>
    <row r="12" spans="1:10" ht="12.75">
      <c r="A12" s="87">
        <v>7</v>
      </c>
      <c r="B12" s="83" t="s">
        <v>140</v>
      </c>
      <c r="C12" s="141">
        <v>0</v>
      </c>
      <c r="D12" s="90">
        <v>2399.1</v>
      </c>
      <c r="E12" s="155">
        <v>214.5</v>
      </c>
      <c r="F12" s="141">
        <f t="shared" si="0"/>
        <v>2184.6</v>
      </c>
      <c r="G12" s="71">
        <f t="shared" si="1"/>
        <v>0</v>
      </c>
      <c r="H12" s="61">
        <v>1</v>
      </c>
      <c r="I12" s="63">
        <v>1.2</v>
      </c>
      <c r="J12" s="63">
        <f t="shared" si="2"/>
        <v>1.2</v>
      </c>
    </row>
    <row r="13" spans="1:10" ht="12.75">
      <c r="A13" s="87">
        <v>8</v>
      </c>
      <c r="B13" s="83" t="s">
        <v>141</v>
      </c>
      <c r="C13" s="141">
        <v>0</v>
      </c>
      <c r="D13" s="90">
        <v>35014.9</v>
      </c>
      <c r="E13" s="155">
        <v>15784</v>
      </c>
      <c r="F13" s="141">
        <f t="shared" si="0"/>
        <v>19230.9</v>
      </c>
      <c r="G13" s="71">
        <f t="shared" si="1"/>
        <v>0</v>
      </c>
      <c r="H13" s="61">
        <v>1</v>
      </c>
      <c r="I13" s="63">
        <v>1.2</v>
      </c>
      <c r="J13" s="63">
        <f t="shared" si="2"/>
        <v>1.2</v>
      </c>
    </row>
    <row r="14" spans="1:10" ht="12.75">
      <c r="A14" s="87">
        <v>9</v>
      </c>
      <c r="B14" s="83" t="s">
        <v>142</v>
      </c>
      <c r="C14" s="141">
        <v>0</v>
      </c>
      <c r="D14" s="90">
        <v>5677.9</v>
      </c>
      <c r="E14" s="155">
        <v>1599.2</v>
      </c>
      <c r="F14" s="141">
        <f t="shared" si="0"/>
        <v>4078.7</v>
      </c>
      <c r="G14" s="71">
        <f t="shared" si="1"/>
        <v>0</v>
      </c>
      <c r="H14" s="61">
        <v>1</v>
      </c>
      <c r="I14" s="63">
        <v>1.2</v>
      </c>
      <c r="J14" s="63">
        <f t="shared" si="2"/>
        <v>1.2</v>
      </c>
    </row>
    <row r="15" spans="1:10" ht="12.75">
      <c r="A15" s="87">
        <v>10</v>
      </c>
      <c r="B15" s="83" t="s">
        <v>143</v>
      </c>
      <c r="C15" s="141">
        <v>0</v>
      </c>
      <c r="D15" s="90">
        <v>3844.6</v>
      </c>
      <c r="E15" s="155">
        <v>1422.3</v>
      </c>
      <c r="F15" s="141">
        <f t="shared" si="0"/>
        <v>2422.3</v>
      </c>
      <c r="G15" s="71">
        <f t="shared" si="1"/>
        <v>0</v>
      </c>
      <c r="H15" s="61">
        <v>1</v>
      </c>
      <c r="I15" s="63">
        <v>1.2</v>
      </c>
      <c r="J15" s="63">
        <f t="shared" si="2"/>
        <v>1.2</v>
      </c>
    </row>
    <row r="16" spans="1:10" ht="12.75">
      <c r="A16" s="87">
        <v>11</v>
      </c>
      <c r="B16" s="83" t="s">
        <v>144</v>
      </c>
      <c r="C16" s="141">
        <v>0</v>
      </c>
      <c r="D16" s="90">
        <v>10742</v>
      </c>
      <c r="E16" s="155">
        <v>4632.4</v>
      </c>
      <c r="F16" s="141">
        <f t="shared" si="0"/>
        <v>6109.6</v>
      </c>
      <c r="G16" s="71">
        <f t="shared" si="1"/>
        <v>0</v>
      </c>
      <c r="H16" s="61">
        <v>1</v>
      </c>
      <c r="I16" s="63">
        <v>1.2</v>
      </c>
      <c r="J16" s="63">
        <f t="shared" si="2"/>
        <v>1.2</v>
      </c>
    </row>
    <row r="17" spans="1:10" ht="12.75">
      <c r="A17" s="87">
        <v>12</v>
      </c>
      <c r="B17" s="83" t="s">
        <v>145</v>
      </c>
      <c r="C17" s="143">
        <v>0</v>
      </c>
      <c r="D17" s="90">
        <v>2868.4</v>
      </c>
      <c r="E17" s="155">
        <v>428.2</v>
      </c>
      <c r="F17" s="141">
        <f t="shared" si="0"/>
        <v>2440.2000000000003</v>
      </c>
      <c r="G17" s="71">
        <f t="shared" si="1"/>
        <v>0</v>
      </c>
      <c r="H17" s="61">
        <v>1</v>
      </c>
      <c r="I17" s="63">
        <v>1.2</v>
      </c>
      <c r="J17" s="63">
        <f t="shared" si="2"/>
        <v>1.2</v>
      </c>
    </row>
    <row r="18" spans="1:10" ht="12.75">
      <c r="A18" s="87">
        <v>13</v>
      </c>
      <c r="B18" s="83" t="s">
        <v>146</v>
      </c>
      <c r="C18" s="141">
        <v>0</v>
      </c>
      <c r="D18" s="90">
        <v>3912</v>
      </c>
      <c r="E18" s="155">
        <v>1271.4</v>
      </c>
      <c r="F18" s="141">
        <f t="shared" si="0"/>
        <v>2640.6</v>
      </c>
      <c r="G18" s="71">
        <f t="shared" si="1"/>
        <v>0</v>
      </c>
      <c r="H18" s="61">
        <v>1</v>
      </c>
      <c r="I18" s="63">
        <v>1.2</v>
      </c>
      <c r="J18" s="63">
        <f t="shared" si="2"/>
        <v>1.2</v>
      </c>
    </row>
    <row r="19" spans="1:10" ht="12.75">
      <c r="A19" s="87">
        <v>14</v>
      </c>
      <c r="B19" s="83" t="s">
        <v>147</v>
      </c>
      <c r="C19" s="141">
        <v>0</v>
      </c>
      <c r="D19" s="90">
        <v>2456.2</v>
      </c>
      <c r="E19" s="155">
        <v>215.5</v>
      </c>
      <c r="F19" s="141">
        <f t="shared" si="0"/>
        <v>2240.7</v>
      </c>
      <c r="G19" s="71">
        <f t="shared" si="1"/>
        <v>0</v>
      </c>
      <c r="H19" s="61">
        <v>1</v>
      </c>
      <c r="I19" s="63">
        <v>1.2</v>
      </c>
      <c r="J19" s="63">
        <f t="shared" si="2"/>
        <v>1.2</v>
      </c>
    </row>
    <row r="20" spans="1:10" ht="12.75">
      <c r="A20" s="87">
        <v>15</v>
      </c>
      <c r="B20" s="83" t="s">
        <v>148</v>
      </c>
      <c r="C20" s="143">
        <v>0</v>
      </c>
      <c r="D20" s="90">
        <v>3449.8</v>
      </c>
      <c r="E20" s="155">
        <v>983.4</v>
      </c>
      <c r="F20" s="141">
        <f t="shared" si="0"/>
        <v>2466.4</v>
      </c>
      <c r="G20" s="71">
        <f t="shared" si="1"/>
        <v>0</v>
      </c>
      <c r="H20" s="61">
        <v>1</v>
      </c>
      <c r="I20" s="63">
        <v>1.2</v>
      </c>
      <c r="J20" s="63">
        <f t="shared" si="2"/>
        <v>1.2</v>
      </c>
    </row>
    <row r="21" spans="1:10" ht="12.75">
      <c r="A21" s="87">
        <v>16</v>
      </c>
      <c r="B21" s="83" t="s">
        <v>149</v>
      </c>
      <c r="C21" s="141">
        <v>0</v>
      </c>
      <c r="D21" s="90">
        <v>2260.8</v>
      </c>
      <c r="E21" s="155">
        <v>522.9</v>
      </c>
      <c r="F21" s="141">
        <f t="shared" si="0"/>
        <v>1737.9</v>
      </c>
      <c r="G21" s="71">
        <f t="shared" si="1"/>
        <v>0</v>
      </c>
      <c r="H21" s="61">
        <v>1</v>
      </c>
      <c r="I21" s="63">
        <v>1.2</v>
      </c>
      <c r="J21" s="63">
        <f t="shared" si="2"/>
        <v>1.2</v>
      </c>
    </row>
    <row r="22" spans="1:10" ht="12.75">
      <c r="A22" s="87">
        <v>17</v>
      </c>
      <c r="B22" s="83" t="s">
        <v>150</v>
      </c>
      <c r="C22" s="141">
        <v>0</v>
      </c>
      <c r="D22" s="90">
        <v>2704.4</v>
      </c>
      <c r="E22" s="155">
        <v>580.8</v>
      </c>
      <c r="F22" s="141">
        <f t="shared" si="0"/>
        <v>2123.6000000000004</v>
      </c>
      <c r="G22" s="71">
        <f t="shared" si="1"/>
        <v>0</v>
      </c>
      <c r="H22" s="61">
        <v>1</v>
      </c>
      <c r="I22" s="63">
        <v>1.2</v>
      </c>
      <c r="J22" s="63">
        <f t="shared" si="2"/>
        <v>1.2</v>
      </c>
    </row>
    <row r="23" spans="1:10" ht="12.75">
      <c r="A23" s="87">
        <v>18</v>
      </c>
      <c r="B23" s="83" t="s">
        <v>151</v>
      </c>
      <c r="C23" s="141">
        <v>0</v>
      </c>
      <c r="D23" s="90">
        <v>1952.9</v>
      </c>
      <c r="E23" s="155">
        <v>186.3</v>
      </c>
      <c r="F23" s="141">
        <f t="shared" si="0"/>
        <v>1766.6000000000001</v>
      </c>
      <c r="G23" s="71">
        <f t="shared" si="1"/>
        <v>0</v>
      </c>
      <c r="H23" s="61">
        <v>1</v>
      </c>
      <c r="I23" s="63">
        <v>1.2</v>
      </c>
      <c r="J23" s="63">
        <f t="shared" si="2"/>
        <v>1.2</v>
      </c>
    </row>
    <row r="24" spans="1:10" ht="12.75">
      <c r="A24" s="87">
        <v>19</v>
      </c>
      <c r="B24" s="83" t="s">
        <v>152</v>
      </c>
      <c r="C24" s="141">
        <v>0</v>
      </c>
      <c r="D24" s="90">
        <v>5257.4</v>
      </c>
      <c r="E24" s="155">
        <v>2663.5</v>
      </c>
      <c r="F24" s="141">
        <f t="shared" si="0"/>
        <v>2593.8999999999996</v>
      </c>
      <c r="G24" s="71">
        <f t="shared" si="1"/>
        <v>0</v>
      </c>
      <c r="H24" s="61">
        <v>1</v>
      </c>
      <c r="I24" s="63">
        <v>1.2</v>
      </c>
      <c r="J24" s="63">
        <f t="shared" si="2"/>
        <v>1.2</v>
      </c>
    </row>
    <row r="25" spans="1:10" ht="11.25">
      <c r="A25" s="87">
        <v>20</v>
      </c>
      <c r="B25" s="23"/>
      <c r="C25" s="141"/>
      <c r="D25" s="90"/>
      <c r="E25" s="90"/>
      <c r="F25" s="141">
        <f t="shared" si="0"/>
        <v>0</v>
      </c>
      <c r="G25" s="71" t="e">
        <f t="shared" si="1"/>
        <v>#DIV/0!</v>
      </c>
      <c r="H25" s="61"/>
      <c r="I25" s="63">
        <v>1.2</v>
      </c>
      <c r="J25" s="63">
        <f t="shared" si="2"/>
        <v>0</v>
      </c>
    </row>
    <row r="26" spans="1:10" ht="11.25">
      <c r="A26" s="87">
        <v>21</v>
      </c>
      <c r="B26" s="23"/>
      <c r="C26" s="141"/>
      <c r="D26" s="90"/>
      <c r="E26" s="90"/>
      <c r="F26" s="141">
        <f t="shared" si="0"/>
        <v>0</v>
      </c>
      <c r="G26" s="71" t="e">
        <f t="shared" si="1"/>
        <v>#DIV/0!</v>
      </c>
      <c r="H26" s="61"/>
      <c r="I26" s="63">
        <v>1.2</v>
      </c>
      <c r="J26" s="63">
        <f t="shared" si="2"/>
        <v>0</v>
      </c>
    </row>
    <row r="27" spans="1:10" ht="11.25">
      <c r="A27" s="87">
        <v>22</v>
      </c>
      <c r="B27" s="23"/>
      <c r="C27" s="141"/>
      <c r="D27" s="90"/>
      <c r="E27" s="90"/>
      <c r="F27" s="141">
        <f t="shared" si="0"/>
        <v>0</v>
      </c>
      <c r="G27" s="60" t="e">
        <f>C27/F27*100</f>
        <v>#DIV/0!</v>
      </c>
      <c r="H27" s="63"/>
      <c r="I27" s="63">
        <v>1.2</v>
      </c>
      <c r="J27" s="63">
        <f t="shared" si="2"/>
        <v>0</v>
      </c>
    </row>
    <row r="28" spans="1:10" ht="11.25">
      <c r="A28" s="87">
        <v>23</v>
      </c>
      <c r="B28" s="23"/>
      <c r="C28" s="143"/>
      <c r="D28" s="90"/>
      <c r="E28" s="90"/>
      <c r="F28" s="141">
        <f t="shared" si="0"/>
        <v>0</v>
      </c>
      <c r="G28" s="71" t="e">
        <f>C28/F28</f>
        <v>#DIV/0!</v>
      </c>
      <c r="H28" s="98"/>
      <c r="I28" s="63">
        <v>1.2</v>
      </c>
      <c r="J28" s="63">
        <f t="shared" si="2"/>
        <v>0</v>
      </c>
    </row>
    <row r="29" spans="1:10" ht="11.25">
      <c r="A29" s="87">
        <v>24</v>
      </c>
      <c r="B29" s="23"/>
      <c r="C29" s="146"/>
      <c r="D29" s="90"/>
      <c r="E29" s="90"/>
      <c r="F29" s="141">
        <f t="shared" si="0"/>
        <v>0</v>
      </c>
      <c r="G29" s="71" t="e">
        <f>C29/F29</f>
        <v>#DIV/0!</v>
      </c>
      <c r="H29" s="98"/>
      <c r="I29" s="63">
        <v>1.2</v>
      </c>
      <c r="J29" s="63">
        <f t="shared" si="2"/>
        <v>0</v>
      </c>
    </row>
    <row r="30" spans="1:10" ht="11.25">
      <c r="A30" s="169" t="s">
        <v>50</v>
      </c>
      <c r="B30" s="169"/>
      <c r="C30" s="143">
        <f>SUM(C6:C29)</f>
        <v>0</v>
      </c>
      <c r="D30" s="145">
        <f>SUM(D6:D29)</f>
        <v>104493.59999999999</v>
      </c>
      <c r="E30" s="143">
        <f>SUM(E6:E29)</f>
        <v>37876.70000000001</v>
      </c>
      <c r="F30" s="143">
        <f>SUM(F6:F29)</f>
        <v>66616.9</v>
      </c>
      <c r="G30" s="71" t="s">
        <v>5</v>
      </c>
      <c r="H30" s="61" t="s">
        <v>5</v>
      </c>
      <c r="I30" s="63">
        <v>1.2</v>
      </c>
      <c r="J30" s="63" t="s">
        <v>5</v>
      </c>
    </row>
    <row r="31" spans="1:10" ht="11.25">
      <c r="A31" s="64"/>
      <c r="B31" s="16"/>
      <c r="C31" s="147"/>
      <c r="D31" s="147"/>
      <c r="E31" s="147"/>
      <c r="F31" s="147"/>
      <c r="H31" s="59"/>
      <c r="I31" s="66"/>
      <c r="J31" s="66"/>
    </row>
    <row r="32" spans="1:10" ht="11.25">
      <c r="A32" s="64"/>
      <c r="B32" s="16"/>
      <c r="H32" s="59"/>
      <c r="I32" s="66"/>
      <c r="J32" s="66"/>
    </row>
    <row r="33" spans="1:10" ht="11.25">
      <c r="A33" s="64"/>
      <c r="B33" s="16"/>
      <c r="H33" s="59"/>
      <c r="I33" s="66"/>
      <c r="J33" s="66"/>
    </row>
    <row r="34" spans="1:10" ht="11.25">
      <c r="A34" s="64"/>
      <c r="B34" s="16"/>
      <c r="H34" s="59"/>
      <c r="I34" s="66"/>
      <c r="J34" s="66"/>
    </row>
    <row r="35" spans="1:10" ht="11.25">
      <c r="A35" s="64"/>
      <c r="B35" s="16"/>
      <c r="H35" s="59"/>
      <c r="I35" s="66"/>
      <c r="J35" s="66"/>
    </row>
    <row r="36" spans="1:10" ht="11.25">
      <c r="A36" s="64"/>
      <c r="B36" s="16"/>
      <c r="H36" s="59"/>
      <c r="I36" s="66"/>
      <c r="J36" s="66"/>
    </row>
    <row r="37" spans="1:10" ht="11.25">
      <c r="A37" s="59"/>
      <c r="B37" s="66"/>
      <c r="H37" s="59"/>
      <c r="I37" s="66"/>
      <c r="J37" s="66"/>
    </row>
    <row r="38" spans="1:10" ht="11.25">
      <c r="A38" s="59"/>
      <c r="B38" s="66"/>
      <c r="H38" s="59"/>
      <c r="I38" s="66"/>
      <c r="J38" s="66"/>
    </row>
    <row r="39" spans="1:10" ht="11.25">
      <c r="A39" s="59"/>
      <c r="B39" s="66"/>
      <c r="H39" s="59"/>
      <c r="I39" s="66"/>
      <c r="J39" s="66"/>
    </row>
    <row r="40" spans="1:10" ht="11.25">
      <c r="A40" s="59"/>
      <c r="B40" s="66"/>
      <c r="H40" s="59"/>
      <c r="I40" s="66"/>
      <c r="J40" s="66"/>
    </row>
    <row r="41" spans="1:10" ht="11.25">
      <c r="A41" s="59"/>
      <c r="B41" s="66"/>
      <c r="H41" s="59"/>
      <c r="I41" s="66"/>
      <c r="J41" s="66"/>
    </row>
    <row r="42" spans="8:10" ht="11.25">
      <c r="H42" s="59"/>
      <c r="I42" s="66"/>
      <c r="J42" s="66"/>
    </row>
  </sheetData>
  <mergeCells count="6">
    <mergeCell ref="A1:J1"/>
    <mergeCell ref="A3:A4"/>
    <mergeCell ref="B3:B4"/>
    <mergeCell ref="A30:B30"/>
    <mergeCell ref="H3:H4"/>
    <mergeCell ref="I3:I4"/>
  </mergeCells>
  <printOptions/>
  <pageMargins left="0.5" right="0.3937007874015748" top="0.984251968503937" bottom="0.5905511811023623" header="0.5118110236220472" footer="0.5118110236220472"/>
  <pageSetup horizontalDpi="300" verticalDpi="3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C7">
      <selection activeCell="D38" sqref="D38"/>
    </sheetView>
  </sheetViews>
  <sheetFormatPr defaultColWidth="9.00390625" defaultRowHeight="12.75"/>
  <cols>
    <col min="1" max="1" width="3.375" style="55" customWidth="1"/>
    <col min="2" max="2" width="24.00390625" style="11" customWidth="1"/>
    <col min="3" max="3" width="33.375" style="38" customWidth="1"/>
    <col min="4" max="4" width="28.75390625" style="51" customWidth="1"/>
    <col min="5" max="5" width="11.875" style="54" customWidth="1"/>
    <col min="6" max="6" width="13.625" style="55" customWidth="1"/>
    <col min="7" max="7" width="11.125" style="11" customWidth="1"/>
    <col min="8" max="8" width="10.625" style="11" customWidth="1"/>
    <col min="9" max="16384" width="9.125" style="51" customWidth="1"/>
  </cols>
  <sheetData>
    <row r="1" spans="1:11" ht="43.5" customHeight="1">
      <c r="A1" s="165" t="s">
        <v>51</v>
      </c>
      <c r="B1" s="165"/>
      <c r="C1" s="165"/>
      <c r="D1" s="165"/>
      <c r="E1" s="165"/>
      <c r="F1" s="165"/>
      <c r="G1" s="165"/>
      <c r="H1" s="165"/>
      <c r="I1" s="72"/>
      <c r="J1" s="72"/>
      <c r="K1" s="72"/>
    </row>
    <row r="2" spans="1:2" ht="11.25">
      <c r="A2" s="52"/>
      <c r="B2" s="53"/>
    </row>
    <row r="3" spans="1:8" ht="72" customHeight="1">
      <c r="A3" s="170" t="s">
        <v>0</v>
      </c>
      <c r="B3" s="171" t="s">
        <v>74</v>
      </c>
      <c r="C3" s="44" t="s">
        <v>86</v>
      </c>
      <c r="D3" s="39" t="s">
        <v>109</v>
      </c>
      <c r="E3" s="44" t="s">
        <v>12</v>
      </c>
      <c r="F3" s="163" t="s">
        <v>52</v>
      </c>
      <c r="G3" s="163" t="s">
        <v>2</v>
      </c>
      <c r="H3" s="22" t="s">
        <v>3</v>
      </c>
    </row>
    <row r="4" spans="1:8" ht="38.25" customHeight="1">
      <c r="A4" s="172"/>
      <c r="B4" s="171"/>
      <c r="C4" s="68" t="s">
        <v>53</v>
      </c>
      <c r="D4" s="68" t="s">
        <v>48</v>
      </c>
      <c r="E4" s="73" t="s">
        <v>49</v>
      </c>
      <c r="F4" s="164"/>
      <c r="G4" s="164"/>
      <c r="H4" s="74" t="s">
        <v>26</v>
      </c>
    </row>
    <row r="5" spans="1:8" ht="16.5" customHeight="1">
      <c r="A5" s="31">
        <v>1</v>
      </c>
      <c r="B5" s="26">
        <v>2</v>
      </c>
      <c r="C5" s="8">
        <v>3</v>
      </c>
      <c r="D5" s="8">
        <v>4</v>
      </c>
      <c r="E5" s="148">
        <v>5</v>
      </c>
      <c r="F5" s="8">
        <v>6</v>
      </c>
      <c r="G5" s="8">
        <v>7</v>
      </c>
      <c r="H5" s="57">
        <v>8</v>
      </c>
    </row>
    <row r="6" spans="1:8" ht="12.75">
      <c r="A6" s="87">
        <v>1</v>
      </c>
      <c r="B6" s="82" t="s">
        <v>134</v>
      </c>
      <c r="C6" s="141">
        <v>0</v>
      </c>
      <c r="D6" s="156">
        <v>1904.5</v>
      </c>
      <c r="E6" s="149">
        <f aca="true" t="shared" si="0" ref="E6:E29">C6/D6</f>
        <v>0</v>
      </c>
      <c r="F6" s="99">
        <v>1</v>
      </c>
      <c r="G6" s="62">
        <v>1.2</v>
      </c>
      <c r="H6" s="62">
        <f aca="true" t="shared" si="1" ref="H6:H29">F6*G6</f>
        <v>1.2</v>
      </c>
    </row>
    <row r="7" spans="1:8" ht="12.75">
      <c r="A7" s="87">
        <v>2</v>
      </c>
      <c r="B7" s="83" t="s">
        <v>135</v>
      </c>
      <c r="C7" s="141">
        <v>0</v>
      </c>
      <c r="D7" s="155">
        <v>1142.9</v>
      </c>
      <c r="E7" s="149">
        <f t="shared" si="0"/>
        <v>0</v>
      </c>
      <c r="F7" s="99">
        <v>1</v>
      </c>
      <c r="G7" s="62">
        <v>1.2</v>
      </c>
      <c r="H7" s="62">
        <f t="shared" si="1"/>
        <v>1.2</v>
      </c>
    </row>
    <row r="8" spans="1:8" ht="12.75">
      <c r="A8" s="87">
        <v>3</v>
      </c>
      <c r="B8" s="83" t="s">
        <v>136</v>
      </c>
      <c r="C8" s="143">
        <v>0</v>
      </c>
      <c r="D8" s="157">
        <v>1290.7</v>
      </c>
      <c r="E8" s="149">
        <f t="shared" si="0"/>
        <v>0</v>
      </c>
      <c r="F8" s="99">
        <v>1</v>
      </c>
      <c r="G8" s="62">
        <v>1.2</v>
      </c>
      <c r="H8" s="62">
        <f t="shared" si="1"/>
        <v>1.2</v>
      </c>
    </row>
    <row r="9" spans="1:8" ht="12.75">
      <c r="A9" s="87">
        <v>4</v>
      </c>
      <c r="B9" s="83" t="s">
        <v>137</v>
      </c>
      <c r="C9" s="141">
        <v>0</v>
      </c>
      <c r="D9" s="155">
        <v>1227.6</v>
      </c>
      <c r="E9" s="149">
        <f t="shared" si="0"/>
        <v>0</v>
      </c>
      <c r="F9" s="99">
        <v>1</v>
      </c>
      <c r="G9" s="62">
        <v>1.2</v>
      </c>
      <c r="H9" s="62">
        <f t="shared" si="1"/>
        <v>1.2</v>
      </c>
    </row>
    <row r="10" spans="1:8" ht="12.75">
      <c r="A10" s="87">
        <v>5</v>
      </c>
      <c r="B10" s="83" t="s">
        <v>138</v>
      </c>
      <c r="C10" s="141">
        <v>0</v>
      </c>
      <c r="D10" s="155">
        <v>1170.3</v>
      </c>
      <c r="E10" s="149">
        <f t="shared" si="0"/>
        <v>0</v>
      </c>
      <c r="F10" s="61">
        <v>1</v>
      </c>
      <c r="G10" s="63">
        <v>1.2</v>
      </c>
      <c r="H10" s="63">
        <f t="shared" si="1"/>
        <v>1.2</v>
      </c>
    </row>
    <row r="11" spans="1:8" ht="12.75">
      <c r="A11" s="87">
        <v>6</v>
      </c>
      <c r="B11" s="83" t="s">
        <v>139</v>
      </c>
      <c r="C11" s="141">
        <v>0</v>
      </c>
      <c r="D11" s="157">
        <v>1171.1</v>
      </c>
      <c r="E11" s="149">
        <f t="shared" si="0"/>
        <v>0</v>
      </c>
      <c r="F11" s="61">
        <v>1</v>
      </c>
      <c r="G11" s="63">
        <v>1.2</v>
      </c>
      <c r="H11" s="63">
        <f t="shared" si="1"/>
        <v>1.2</v>
      </c>
    </row>
    <row r="12" spans="1:8" ht="12.75">
      <c r="A12" s="87">
        <v>7</v>
      </c>
      <c r="B12" s="83" t="s">
        <v>140</v>
      </c>
      <c r="C12" s="141">
        <v>0</v>
      </c>
      <c r="D12" s="155">
        <v>1129.2</v>
      </c>
      <c r="E12" s="149">
        <f t="shared" si="0"/>
        <v>0</v>
      </c>
      <c r="F12" s="61">
        <v>1</v>
      </c>
      <c r="G12" s="63">
        <v>1.2</v>
      </c>
      <c r="H12" s="63">
        <f t="shared" si="1"/>
        <v>1.2</v>
      </c>
    </row>
    <row r="13" spans="1:8" ht="12.75">
      <c r="A13" s="87">
        <v>8</v>
      </c>
      <c r="B13" s="83" t="s">
        <v>141</v>
      </c>
      <c r="C13" s="141">
        <v>0</v>
      </c>
      <c r="D13" s="155">
        <v>2326.1</v>
      </c>
      <c r="E13" s="149">
        <f t="shared" si="0"/>
        <v>0</v>
      </c>
      <c r="F13" s="61">
        <v>1</v>
      </c>
      <c r="G13" s="63">
        <v>1.2</v>
      </c>
      <c r="H13" s="63">
        <f t="shared" si="1"/>
        <v>1.2</v>
      </c>
    </row>
    <row r="14" spans="1:8" ht="12.75">
      <c r="A14" s="87">
        <v>9</v>
      </c>
      <c r="B14" s="83" t="s">
        <v>142</v>
      </c>
      <c r="C14" s="141">
        <v>0</v>
      </c>
      <c r="D14" s="156">
        <v>2081.5</v>
      </c>
      <c r="E14" s="149">
        <f t="shared" si="0"/>
        <v>0</v>
      </c>
      <c r="F14" s="61">
        <v>1</v>
      </c>
      <c r="G14" s="63">
        <v>1.2</v>
      </c>
      <c r="H14" s="63">
        <f t="shared" si="1"/>
        <v>1.2</v>
      </c>
    </row>
    <row r="15" spans="1:8" ht="12.75">
      <c r="A15" s="87">
        <v>10</v>
      </c>
      <c r="B15" s="83" t="s">
        <v>143</v>
      </c>
      <c r="C15" s="141">
        <v>0</v>
      </c>
      <c r="D15" s="155">
        <v>1104.8</v>
      </c>
      <c r="E15" s="149">
        <f t="shared" si="0"/>
        <v>0</v>
      </c>
      <c r="F15" s="61">
        <v>1</v>
      </c>
      <c r="G15" s="63">
        <v>1.2</v>
      </c>
      <c r="H15" s="63">
        <f t="shared" si="1"/>
        <v>1.2</v>
      </c>
    </row>
    <row r="16" spans="1:8" ht="12.75">
      <c r="A16" s="87">
        <v>11</v>
      </c>
      <c r="B16" s="83" t="s">
        <v>144</v>
      </c>
      <c r="C16" s="141">
        <v>0</v>
      </c>
      <c r="D16" s="155">
        <v>2611.4</v>
      </c>
      <c r="E16" s="149">
        <f t="shared" si="0"/>
        <v>0</v>
      </c>
      <c r="F16" s="61">
        <v>1</v>
      </c>
      <c r="G16" s="63">
        <v>1.2</v>
      </c>
      <c r="H16" s="63">
        <f t="shared" si="1"/>
        <v>1.2</v>
      </c>
    </row>
    <row r="17" spans="1:8" ht="12.75">
      <c r="A17" s="87">
        <v>12</v>
      </c>
      <c r="B17" s="83" t="s">
        <v>145</v>
      </c>
      <c r="C17" s="143">
        <v>0</v>
      </c>
      <c r="D17" s="155">
        <v>1094.9</v>
      </c>
      <c r="E17" s="149">
        <f t="shared" si="0"/>
        <v>0</v>
      </c>
      <c r="F17" s="61">
        <v>1</v>
      </c>
      <c r="G17" s="63">
        <v>1.2</v>
      </c>
      <c r="H17" s="63">
        <f t="shared" si="1"/>
        <v>1.2</v>
      </c>
    </row>
    <row r="18" spans="1:8" ht="12.75">
      <c r="A18" s="87">
        <v>13</v>
      </c>
      <c r="B18" s="83" t="s">
        <v>146</v>
      </c>
      <c r="C18" s="141">
        <v>0</v>
      </c>
      <c r="D18" s="155">
        <v>1781.8</v>
      </c>
      <c r="E18" s="149">
        <f t="shared" si="0"/>
        <v>0</v>
      </c>
      <c r="F18" s="61">
        <v>1</v>
      </c>
      <c r="G18" s="63">
        <v>1.2</v>
      </c>
      <c r="H18" s="63">
        <f t="shared" si="1"/>
        <v>1.2</v>
      </c>
    </row>
    <row r="19" spans="1:8" ht="12.75">
      <c r="A19" s="87">
        <v>14</v>
      </c>
      <c r="B19" s="83" t="s">
        <v>147</v>
      </c>
      <c r="C19" s="141">
        <v>0</v>
      </c>
      <c r="D19" s="155">
        <v>1401.7</v>
      </c>
      <c r="E19" s="149">
        <f t="shared" si="0"/>
        <v>0</v>
      </c>
      <c r="F19" s="61">
        <v>1</v>
      </c>
      <c r="G19" s="63">
        <v>1.2</v>
      </c>
      <c r="H19" s="63">
        <f t="shared" si="1"/>
        <v>1.2</v>
      </c>
    </row>
    <row r="20" spans="1:8" ht="12.75">
      <c r="A20" s="87">
        <v>15</v>
      </c>
      <c r="B20" s="83" t="s">
        <v>148</v>
      </c>
      <c r="C20" s="143">
        <v>0</v>
      </c>
      <c r="D20" s="155">
        <v>907</v>
      </c>
      <c r="E20" s="149">
        <f t="shared" si="0"/>
        <v>0</v>
      </c>
      <c r="F20" s="61">
        <v>1</v>
      </c>
      <c r="G20" s="63">
        <v>1.2</v>
      </c>
      <c r="H20" s="63">
        <f t="shared" si="1"/>
        <v>1.2</v>
      </c>
    </row>
    <row r="21" spans="1:8" ht="12.75">
      <c r="A21" s="87">
        <v>16</v>
      </c>
      <c r="B21" s="83" t="s">
        <v>149</v>
      </c>
      <c r="C21" s="141">
        <v>0</v>
      </c>
      <c r="D21" s="155">
        <v>972.4</v>
      </c>
      <c r="E21" s="149">
        <f t="shared" si="0"/>
        <v>0</v>
      </c>
      <c r="F21" s="61">
        <v>1</v>
      </c>
      <c r="G21" s="63">
        <v>1.2</v>
      </c>
      <c r="H21" s="63">
        <f t="shared" si="1"/>
        <v>1.2</v>
      </c>
    </row>
    <row r="22" spans="1:8" ht="12.75">
      <c r="A22" s="87">
        <v>17</v>
      </c>
      <c r="B22" s="83" t="s">
        <v>150</v>
      </c>
      <c r="C22" s="141">
        <v>0</v>
      </c>
      <c r="D22" s="156">
        <v>1371.8</v>
      </c>
      <c r="E22" s="149">
        <f t="shared" si="0"/>
        <v>0</v>
      </c>
      <c r="F22" s="61">
        <v>1</v>
      </c>
      <c r="G22" s="63">
        <v>1.2</v>
      </c>
      <c r="H22" s="63">
        <f t="shared" si="1"/>
        <v>1.2</v>
      </c>
    </row>
    <row r="23" spans="1:8" ht="12.75">
      <c r="A23" s="87">
        <v>18</v>
      </c>
      <c r="B23" s="83" t="s">
        <v>151</v>
      </c>
      <c r="C23" s="141">
        <v>0</v>
      </c>
      <c r="D23" s="155">
        <v>1211.5</v>
      </c>
      <c r="E23" s="149">
        <f t="shared" si="0"/>
        <v>0</v>
      </c>
      <c r="F23" s="61">
        <v>1</v>
      </c>
      <c r="G23" s="63">
        <v>1.2</v>
      </c>
      <c r="H23" s="63">
        <f t="shared" si="1"/>
        <v>1.2</v>
      </c>
    </row>
    <row r="24" spans="1:8" ht="12.75">
      <c r="A24" s="87">
        <v>19</v>
      </c>
      <c r="B24" s="83" t="s">
        <v>152</v>
      </c>
      <c r="C24" s="141">
        <v>0</v>
      </c>
      <c r="D24" s="155">
        <v>1395.9</v>
      </c>
      <c r="E24" s="149">
        <f t="shared" si="0"/>
        <v>0</v>
      </c>
      <c r="F24" s="61">
        <v>1</v>
      </c>
      <c r="G24" s="63">
        <v>1.2</v>
      </c>
      <c r="H24" s="63">
        <f t="shared" si="1"/>
        <v>1.2</v>
      </c>
    </row>
    <row r="25" spans="1:8" ht="11.25">
      <c r="A25" s="87">
        <v>20</v>
      </c>
      <c r="B25" s="23"/>
      <c r="C25" s="150"/>
      <c r="D25" s="23"/>
      <c r="E25" s="149" t="e">
        <f t="shared" si="0"/>
        <v>#DIV/0!</v>
      </c>
      <c r="F25" s="61"/>
      <c r="G25" s="63">
        <v>1.2</v>
      </c>
      <c r="H25" s="63">
        <f t="shared" si="1"/>
        <v>0</v>
      </c>
    </row>
    <row r="26" spans="1:8" ht="11.25">
      <c r="A26" s="87">
        <v>21</v>
      </c>
      <c r="B26" s="23"/>
      <c r="C26" s="150"/>
      <c r="D26" s="141"/>
      <c r="E26" s="149" t="e">
        <f t="shared" si="0"/>
        <v>#DIV/0!</v>
      </c>
      <c r="F26" s="61"/>
      <c r="G26" s="63">
        <v>1.2</v>
      </c>
      <c r="H26" s="63">
        <f t="shared" si="1"/>
        <v>0</v>
      </c>
    </row>
    <row r="27" spans="1:8" ht="11.25">
      <c r="A27" s="87">
        <v>22</v>
      </c>
      <c r="B27" s="23"/>
      <c r="C27" s="150"/>
      <c r="D27" s="141"/>
      <c r="E27" s="149" t="e">
        <f t="shared" si="0"/>
        <v>#DIV/0!</v>
      </c>
      <c r="F27" s="61"/>
      <c r="G27" s="63">
        <v>1.2</v>
      </c>
      <c r="H27" s="63">
        <f t="shared" si="1"/>
        <v>0</v>
      </c>
    </row>
    <row r="28" spans="1:8" ht="11.25">
      <c r="A28" s="87">
        <v>23</v>
      </c>
      <c r="B28" s="23"/>
      <c r="C28" s="146"/>
      <c r="D28" s="143"/>
      <c r="E28" s="149" t="e">
        <f t="shared" si="0"/>
        <v>#DIV/0!</v>
      </c>
      <c r="F28" s="61"/>
      <c r="G28" s="63">
        <v>1.2</v>
      </c>
      <c r="H28" s="63">
        <f t="shared" si="1"/>
        <v>0</v>
      </c>
    </row>
    <row r="29" spans="1:8" ht="11.25">
      <c r="A29" s="87">
        <v>24</v>
      </c>
      <c r="B29" s="23"/>
      <c r="C29" s="146"/>
      <c r="D29" s="143"/>
      <c r="E29" s="149" t="e">
        <f t="shared" si="0"/>
        <v>#DIV/0!</v>
      </c>
      <c r="F29" s="61"/>
      <c r="G29" s="63">
        <v>1.2</v>
      </c>
      <c r="H29" s="63">
        <f t="shared" si="1"/>
        <v>0</v>
      </c>
    </row>
    <row r="30" spans="1:8" ht="11.25">
      <c r="A30" s="169" t="s">
        <v>50</v>
      </c>
      <c r="B30" s="169"/>
      <c r="C30" s="146">
        <f>SUM(C6:C29)</f>
        <v>0</v>
      </c>
      <c r="D30" s="23">
        <f>SUM(D6:D29)</f>
        <v>27297.100000000006</v>
      </c>
      <c r="E30" s="149" t="s">
        <v>5</v>
      </c>
      <c r="F30" s="61" t="s">
        <v>5</v>
      </c>
      <c r="G30" s="63">
        <v>1.2</v>
      </c>
      <c r="H30" s="63" t="s">
        <v>5</v>
      </c>
    </row>
    <row r="31" spans="1:8" ht="11.25">
      <c r="A31" s="64"/>
      <c r="B31" s="16"/>
      <c r="C31" s="147"/>
      <c r="D31" s="147"/>
      <c r="E31" s="151"/>
      <c r="F31" s="59"/>
      <c r="G31" s="66"/>
      <c r="H31" s="66"/>
    </row>
    <row r="32" spans="1:8" ht="11.25">
      <c r="A32" s="64"/>
      <c r="B32" s="16"/>
      <c r="F32" s="59"/>
      <c r="G32" s="66"/>
      <c r="H32" s="66"/>
    </row>
    <row r="33" spans="1:8" ht="11.25">
      <c r="A33" s="64"/>
      <c r="B33" s="16"/>
      <c r="F33" s="59"/>
      <c r="G33" s="66"/>
      <c r="H33" s="66"/>
    </row>
    <row r="34" spans="1:8" ht="11.25">
      <c r="A34" s="64"/>
      <c r="B34" s="16"/>
      <c r="F34" s="59"/>
      <c r="G34" s="66"/>
      <c r="H34" s="66"/>
    </row>
    <row r="35" spans="1:8" ht="11.25">
      <c r="A35" s="64"/>
      <c r="B35" s="16"/>
      <c r="F35" s="59"/>
      <c r="G35" s="66"/>
      <c r="H35" s="66"/>
    </row>
    <row r="36" spans="1:8" ht="11.25">
      <c r="A36" s="64"/>
      <c r="B36" s="16"/>
      <c r="F36" s="59"/>
      <c r="G36" s="66"/>
      <c r="H36" s="66"/>
    </row>
    <row r="37" spans="1:8" ht="11.25">
      <c r="A37" s="59"/>
      <c r="B37" s="66"/>
      <c r="F37" s="59"/>
      <c r="G37" s="66"/>
      <c r="H37" s="66"/>
    </row>
    <row r="38" spans="1:8" ht="11.25">
      <c r="A38" s="59"/>
      <c r="B38" s="66"/>
      <c r="F38" s="59"/>
      <c r="G38" s="66"/>
      <c r="H38" s="66"/>
    </row>
    <row r="39" spans="1:8" ht="11.25">
      <c r="A39" s="59"/>
      <c r="B39" s="66"/>
      <c r="F39" s="59"/>
      <c r="G39" s="66"/>
      <c r="H39" s="66"/>
    </row>
    <row r="40" spans="1:8" ht="11.25">
      <c r="A40" s="59"/>
      <c r="B40" s="66"/>
      <c r="F40" s="59"/>
      <c r="G40" s="66"/>
      <c r="H40" s="66"/>
    </row>
    <row r="41" spans="1:8" ht="11.25">
      <c r="A41" s="59"/>
      <c r="B41" s="66"/>
      <c r="F41" s="59"/>
      <c r="G41" s="66"/>
      <c r="H41" s="66"/>
    </row>
    <row r="42" spans="6:8" ht="11.25">
      <c r="F42" s="59"/>
      <c r="G42" s="66"/>
      <c r="H42" s="66"/>
    </row>
  </sheetData>
  <mergeCells count="6">
    <mergeCell ref="A1:H1"/>
    <mergeCell ref="A30:B30"/>
    <mergeCell ref="F3:F4"/>
    <mergeCell ref="G3:G4"/>
    <mergeCell ref="A3:A4"/>
    <mergeCell ref="B3:B4"/>
  </mergeCells>
  <printOptions/>
  <pageMargins left="0.68" right="0.3937007874015748" top="0.984251968503937" bottom="0.5905511811023623" header="0.5118110236220472" footer="0.5118110236220472"/>
  <pageSetup horizontalDpi="300" verticalDpi="3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1">
      <selection activeCell="D37" sqref="D37"/>
    </sheetView>
  </sheetViews>
  <sheetFormatPr defaultColWidth="9.00390625" defaultRowHeight="12.75"/>
  <cols>
    <col min="1" max="1" width="5.125" style="55" customWidth="1"/>
    <col min="2" max="2" width="22.25390625" style="11" customWidth="1"/>
    <col min="3" max="3" width="29.00390625" style="38" customWidth="1"/>
    <col min="4" max="4" width="26.625" style="51" customWidth="1"/>
    <col min="5" max="5" width="12.375" style="54" customWidth="1"/>
    <col min="6" max="6" width="12.625" style="55" customWidth="1"/>
    <col min="7" max="7" width="12.375" style="11" customWidth="1"/>
    <col min="8" max="8" width="11.00390625" style="11" customWidth="1"/>
    <col min="9" max="16384" width="9.125" style="51" customWidth="1"/>
  </cols>
  <sheetData>
    <row r="1" spans="1:11" ht="42" customHeight="1">
      <c r="A1" s="165" t="s">
        <v>44</v>
      </c>
      <c r="B1" s="165"/>
      <c r="C1" s="165"/>
      <c r="D1" s="165"/>
      <c r="E1" s="165"/>
      <c r="F1" s="165"/>
      <c r="G1" s="165"/>
      <c r="H1" s="165"/>
      <c r="I1" s="67"/>
      <c r="J1" s="67"/>
      <c r="K1" s="67"/>
    </row>
    <row r="2" spans="1:2" ht="11.25">
      <c r="A2" s="52"/>
      <c r="B2" s="53"/>
    </row>
    <row r="3" spans="1:8" ht="78.75" customHeight="1">
      <c r="A3" s="170" t="s">
        <v>45</v>
      </c>
      <c r="B3" s="171" t="s">
        <v>74</v>
      </c>
      <c r="C3" s="44" t="s">
        <v>87</v>
      </c>
      <c r="D3" s="44" t="s">
        <v>88</v>
      </c>
      <c r="E3" s="44" t="s">
        <v>12</v>
      </c>
      <c r="F3" s="163" t="s">
        <v>46</v>
      </c>
      <c r="G3" s="163" t="s">
        <v>2</v>
      </c>
      <c r="H3" s="22" t="s">
        <v>3</v>
      </c>
    </row>
    <row r="4" spans="1:8" ht="45" customHeight="1">
      <c r="A4" s="172"/>
      <c r="B4" s="171"/>
      <c r="C4" s="68" t="s">
        <v>47</v>
      </c>
      <c r="D4" s="68" t="s">
        <v>48</v>
      </c>
      <c r="E4" s="69" t="s">
        <v>49</v>
      </c>
      <c r="F4" s="164"/>
      <c r="G4" s="164"/>
      <c r="H4" s="69" t="s">
        <v>26</v>
      </c>
    </row>
    <row r="5" spans="1:8" ht="17.25" customHeight="1">
      <c r="A5" s="31">
        <v>1</v>
      </c>
      <c r="B5" s="26">
        <v>2</v>
      </c>
      <c r="C5" s="8">
        <v>3</v>
      </c>
      <c r="D5" s="8">
        <v>4</v>
      </c>
      <c r="E5" s="39">
        <v>5</v>
      </c>
      <c r="F5" s="8">
        <v>6</v>
      </c>
      <c r="G5" s="8">
        <v>7</v>
      </c>
      <c r="H5" s="57">
        <v>8</v>
      </c>
    </row>
    <row r="6" spans="1:8" ht="12.75">
      <c r="A6" s="87">
        <v>1</v>
      </c>
      <c r="B6" s="82" t="s">
        <v>134</v>
      </c>
      <c r="C6" s="141">
        <v>0</v>
      </c>
      <c r="D6" s="143">
        <v>361</v>
      </c>
      <c r="E6" s="149">
        <f aca="true" t="shared" si="0" ref="E6:E29">C6/D6</f>
        <v>0</v>
      </c>
      <c r="F6" s="61">
        <v>1</v>
      </c>
      <c r="G6" s="63">
        <v>1.2</v>
      </c>
      <c r="H6" s="63">
        <f aca="true" t="shared" si="1" ref="H6:H29">F6*G6</f>
        <v>1.2</v>
      </c>
    </row>
    <row r="7" spans="1:8" ht="12.75">
      <c r="A7" s="87">
        <v>2</v>
      </c>
      <c r="B7" s="83" t="s">
        <v>135</v>
      </c>
      <c r="C7" s="141">
        <v>0</v>
      </c>
      <c r="D7" s="143">
        <v>216</v>
      </c>
      <c r="E7" s="149">
        <f t="shared" si="0"/>
        <v>0</v>
      </c>
      <c r="F7" s="61">
        <v>1</v>
      </c>
      <c r="G7" s="63">
        <v>1.2</v>
      </c>
      <c r="H7" s="63">
        <f t="shared" si="1"/>
        <v>1.2</v>
      </c>
    </row>
    <row r="8" spans="1:8" ht="12.75">
      <c r="A8" s="87">
        <v>3</v>
      </c>
      <c r="B8" s="83" t="s">
        <v>136</v>
      </c>
      <c r="C8" s="143">
        <v>0</v>
      </c>
      <c r="D8" s="143">
        <v>372.5</v>
      </c>
      <c r="E8" s="149">
        <f t="shared" si="0"/>
        <v>0</v>
      </c>
      <c r="F8" s="61">
        <v>1</v>
      </c>
      <c r="G8" s="63">
        <v>1.2</v>
      </c>
      <c r="H8" s="63">
        <f t="shared" si="1"/>
        <v>1.2</v>
      </c>
    </row>
    <row r="9" spans="1:8" ht="12.75">
      <c r="A9" s="87">
        <v>4</v>
      </c>
      <c r="B9" s="83" t="s">
        <v>137</v>
      </c>
      <c r="C9" s="141">
        <v>0</v>
      </c>
      <c r="D9" s="143">
        <v>242.1</v>
      </c>
      <c r="E9" s="149">
        <f t="shared" si="0"/>
        <v>0</v>
      </c>
      <c r="F9" s="61">
        <v>1</v>
      </c>
      <c r="G9" s="63">
        <v>1.2</v>
      </c>
      <c r="H9" s="63">
        <f t="shared" si="1"/>
        <v>1.2</v>
      </c>
    </row>
    <row r="10" spans="1:8" ht="12.75">
      <c r="A10" s="87">
        <v>5</v>
      </c>
      <c r="B10" s="83" t="s">
        <v>138</v>
      </c>
      <c r="C10" s="141">
        <v>0</v>
      </c>
      <c r="D10" s="143">
        <v>317.5</v>
      </c>
      <c r="E10" s="149">
        <f t="shared" si="0"/>
        <v>0</v>
      </c>
      <c r="F10" s="61">
        <v>1</v>
      </c>
      <c r="G10" s="63">
        <v>1.2</v>
      </c>
      <c r="H10" s="63">
        <f t="shared" si="1"/>
        <v>1.2</v>
      </c>
    </row>
    <row r="11" spans="1:8" ht="12.75">
      <c r="A11" s="87">
        <v>6</v>
      </c>
      <c r="B11" s="83" t="s">
        <v>139</v>
      </c>
      <c r="C11" s="141">
        <v>0</v>
      </c>
      <c r="D11" s="143">
        <v>198.3</v>
      </c>
      <c r="E11" s="149">
        <f t="shared" si="0"/>
        <v>0</v>
      </c>
      <c r="F11" s="61">
        <v>1</v>
      </c>
      <c r="G11" s="63">
        <v>1.2</v>
      </c>
      <c r="H11" s="63">
        <f t="shared" si="1"/>
        <v>1.2</v>
      </c>
    </row>
    <row r="12" spans="1:8" ht="12.75">
      <c r="A12" s="87">
        <v>7</v>
      </c>
      <c r="B12" s="83" t="s">
        <v>140</v>
      </c>
      <c r="C12" s="141">
        <v>0</v>
      </c>
      <c r="D12" s="143">
        <v>266.5</v>
      </c>
      <c r="E12" s="149">
        <f t="shared" si="0"/>
        <v>0</v>
      </c>
      <c r="F12" s="61">
        <v>1</v>
      </c>
      <c r="G12" s="63">
        <v>1.2</v>
      </c>
      <c r="H12" s="63">
        <f t="shared" si="1"/>
        <v>1.2</v>
      </c>
    </row>
    <row r="13" spans="1:8" ht="12.75">
      <c r="A13" s="87">
        <v>8</v>
      </c>
      <c r="B13" s="83" t="s">
        <v>141</v>
      </c>
      <c r="C13" s="141">
        <v>0</v>
      </c>
      <c r="D13" s="143">
        <v>1548.1</v>
      </c>
      <c r="E13" s="149">
        <f t="shared" si="0"/>
        <v>0</v>
      </c>
      <c r="F13" s="61">
        <v>1</v>
      </c>
      <c r="G13" s="63">
        <v>1.2</v>
      </c>
      <c r="H13" s="63">
        <f t="shared" si="1"/>
        <v>1.2</v>
      </c>
    </row>
    <row r="14" spans="1:8" ht="12.75">
      <c r="A14" s="87">
        <v>9</v>
      </c>
      <c r="B14" s="83" t="s">
        <v>142</v>
      </c>
      <c r="C14" s="141">
        <v>0</v>
      </c>
      <c r="D14" s="143">
        <v>286.9</v>
      </c>
      <c r="E14" s="149">
        <f t="shared" si="0"/>
        <v>0</v>
      </c>
      <c r="F14" s="61">
        <v>1</v>
      </c>
      <c r="G14" s="63">
        <v>1.2</v>
      </c>
      <c r="H14" s="63">
        <f t="shared" si="1"/>
        <v>1.2</v>
      </c>
    </row>
    <row r="15" spans="1:8" ht="12.75">
      <c r="A15" s="87">
        <v>10</v>
      </c>
      <c r="B15" s="83" t="s">
        <v>143</v>
      </c>
      <c r="C15" s="141">
        <v>0</v>
      </c>
      <c r="D15" s="143">
        <v>202.6</v>
      </c>
      <c r="E15" s="149">
        <f t="shared" si="0"/>
        <v>0</v>
      </c>
      <c r="F15" s="61">
        <v>1</v>
      </c>
      <c r="G15" s="63">
        <v>1.2</v>
      </c>
      <c r="H15" s="63">
        <f t="shared" si="1"/>
        <v>1.2</v>
      </c>
    </row>
    <row r="16" spans="1:8" ht="12.75">
      <c r="A16" s="87">
        <v>11</v>
      </c>
      <c r="B16" s="83" t="s">
        <v>144</v>
      </c>
      <c r="C16" s="141">
        <v>0</v>
      </c>
      <c r="D16" s="143">
        <v>447</v>
      </c>
      <c r="E16" s="149">
        <f t="shared" si="0"/>
        <v>0</v>
      </c>
      <c r="F16" s="61">
        <v>1</v>
      </c>
      <c r="G16" s="63">
        <v>1.2</v>
      </c>
      <c r="H16" s="63">
        <f t="shared" si="1"/>
        <v>1.2</v>
      </c>
    </row>
    <row r="17" spans="1:8" ht="12.75">
      <c r="A17" s="87">
        <v>12</v>
      </c>
      <c r="B17" s="83" t="s">
        <v>145</v>
      </c>
      <c r="C17" s="143">
        <v>0</v>
      </c>
      <c r="D17" s="143">
        <v>448.1</v>
      </c>
      <c r="E17" s="149">
        <f t="shared" si="0"/>
        <v>0</v>
      </c>
      <c r="F17" s="61">
        <v>1</v>
      </c>
      <c r="G17" s="63">
        <v>1.2</v>
      </c>
      <c r="H17" s="63">
        <f t="shared" si="1"/>
        <v>1.2</v>
      </c>
    </row>
    <row r="18" spans="1:8" ht="12.75">
      <c r="A18" s="87">
        <v>13</v>
      </c>
      <c r="B18" s="83" t="s">
        <v>146</v>
      </c>
      <c r="C18" s="141">
        <v>0</v>
      </c>
      <c r="D18" s="143">
        <v>218.8</v>
      </c>
      <c r="E18" s="149">
        <f t="shared" si="0"/>
        <v>0</v>
      </c>
      <c r="F18" s="61">
        <v>1</v>
      </c>
      <c r="G18" s="63">
        <v>1.2</v>
      </c>
      <c r="H18" s="63">
        <f t="shared" si="1"/>
        <v>1.2</v>
      </c>
    </row>
    <row r="19" spans="1:8" ht="12.75">
      <c r="A19" s="87">
        <v>14</v>
      </c>
      <c r="B19" s="83" t="s">
        <v>147</v>
      </c>
      <c r="C19" s="141">
        <v>0</v>
      </c>
      <c r="D19" s="143">
        <v>244.5</v>
      </c>
      <c r="E19" s="149">
        <f t="shared" si="0"/>
        <v>0</v>
      </c>
      <c r="F19" s="61">
        <v>1</v>
      </c>
      <c r="G19" s="63">
        <v>1.2</v>
      </c>
      <c r="H19" s="63">
        <f t="shared" si="1"/>
        <v>1.2</v>
      </c>
    </row>
    <row r="20" spans="1:8" ht="12.75">
      <c r="A20" s="87">
        <v>15</v>
      </c>
      <c r="B20" s="83" t="s">
        <v>148</v>
      </c>
      <c r="C20" s="143">
        <v>0</v>
      </c>
      <c r="D20" s="143">
        <v>446.1</v>
      </c>
      <c r="E20" s="149">
        <f t="shared" si="0"/>
        <v>0</v>
      </c>
      <c r="F20" s="61">
        <v>1</v>
      </c>
      <c r="G20" s="63">
        <v>1.2</v>
      </c>
      <c r="H20" s="63">
        <f t="shared" si="1"/>
        <v>1.2</v>
      </c>
    </row>
    <row r="21" spans="1:8" ht="12.75">
      <c r="A21" s="87">
        <v>16</v>
      </c>
      <c r="B21" s="83" t="s">
        <v>149</v>
      </c>
      <c r="C21" s="141">
        <v>0</v>
      </c>
      <c r="D21" s="143">
        <v>183.7</v>
      </c>
      <c r="E21" s="149">
        <f t="shared" si="0"/>
        <v>0</v>
      </c>
      <c r="F21" s="61">
        <v>1</v>
      </c>
      <c r="G21" s="63">
        <v>1.2</v>
      </c>
      <c r="H21" s="63">
        <f t="shared" si="1"/>
        <v>1.2</v>
      </c>
    </row>
    <row r="22" spans="1:8" ht="12.75">
      <c r="A22" s="87">
        <v>17</v>
      </c>
      <c r="B22" s="83" t="s">
        <v>150</v>
      </c>
      <c r="C22" s="141">
        <v>0</v>
      </c>
      <c r="D22" s="143">
        <v>338.7</v>
      </c>
      <c r="E22" s="149">
        <f t="shared" si="0"/>
        <v>0</v>
      </c>
      <c r="F22" s="61">
        <v>1</v>
      </c>
      <c r="G22" s="63">
        <v>1.2</v>
      </c>
      <c r="H22" s="63">
        <f t="shared" si="1"/>
        <v>1.2</v>
      </c>
    </row>
    <row r="23" spans="1:8" ht="12.75">
      <c r="A23" s="87">
        <v>18</v>
      </c>
      <c r="B23" s="83" t="s">
        <v>151</v>
      </c>
      <c r="C23" s="141">
        <v>0</v>
      </c>
      <c r="D23" s="143">
        <v>93.5</v>
      </c>
      <c r="E23" s="149">
        <f t="shared" si="0"/>
        <v>0</v>
      </c>
      <c r="F23" s="61">
        <v>1</v>
      </c>
      <c r="G23" s="63">
        <v>1.2</v>
      </c>
      <c r="H23" s="63">
        <f t="shared" si="1"/>
        <v>1.2</v>
      </c>
    </row>
    <row r="24" spans="1:8" ht="12.75">
      <c r="A24" s="87">
        <v>19</v>
      </c>
      <c r="B24" s="83" t="s">
        <v>152</v>
      </c>
      <c r="C24" s="141">
        <v>0</v>
      </c>
      <c r="D24" s="143">
        <v>540.1</v>
      </c>
      <c r="E24" s="149">
        <f t="shared" si="0"/>
        <v>0</v>
      </c>
      <c r="F24" s="61">
        <v>1</v>
      </c>
      <c r="G24" s="63">
        <v>1.2</v>
      </c>
      <c r="H24" s="63">
        <f t="shared" si="1"/>
        <v>1.2</v>
      </c>
    </row>
    <row r="25" spans="1:8" ht="11.25">
      <c r="A25" s="87">
        <v>20</v>
      </c>
      <c r="B25" s="23"/>
      <c r="C25" s="141"/>
      <c r="D25" s="143"/>
      <c r="E25" s="149" t="e">
        <f t="shared" si="0"/>
        <v>#DIV/0!</v>
      </c>
      <c r="F25" s="61"/>
      <c r="G25" s="63">
        <v>1.2</v>
      </c>
      <c r="H25" s="63">
        <f t="shared" si="1"/>
        <v>0</v>
      </c>
    </row>
    <row r="26" spans="1:8" ht="11.25">
      <c r="A26" s="87">
        <v>21</v>
      </c>
      <c r="B26" s="23"/>
      <c r="C26" s="141"/>
      <c r="D26" s="143"/>
      <c r="E26" s="149" t="e">
        <f t="shared" si="0"/>
        <v>#DIV/0!</v>
      </c>
      <c r="F26" s="61"/>
      <c r="G26" s="63">
        <v>1.2</v>
      </c>
      <c r="H26" s="63">
        <f t="shared" si="1"/>
        <v>0</v>
      </c>
    </row>
    <row r="27" spans="1:8" ht="11.25">
      <c r="A27" s="87">
        <v>22</v>
      </c>
      <c r="B27" s="23"/>
      <c r="C27" s="141"/>
      <c r="D27" s="143"/>
      <c r="E27" s="149" t="e">
        <f t="shared" si="0"/>
        <v>#DIV/0!</v>
      </c>
      <c r="F27" s="61"/>
      <c r="G27" s="63">
        <v>1.2</v>
      </c>
      <c r="H27" s="63">
        <f t="shared" si="1"/>
        <v>0</v>
      </c>
    </row>
    <row r="28" spans="1:8" ht="11.25">
      <c r="A28" s="87">
        <v>23</v>
      </c>
      <c r="B28" s="23"/>
      <c r="C28" s="143"/>
      <c r="D28" s="143"/>
      <c r="E28" s="149" t="e">
        <f t="shared" si="0"/>
        <v>#DIV/0!</v>
      </c>
      <c r="F28" s="61"/>
      <c r="G28" s="63">
        <v>1.2</v>
      </c>
      <c r="H28" s="63">
        <f t="shared" si="1"/>
        <v>0</v>
      </c>
    </row>
    <row r="29" spans="1:8" ht="11.25">
      <c r="A29" s="87">
        <v>24</v>
      </c>
      <c r="B29" s="23"/>
      <c r="C29" s="143"/>
      <c r="D29" s="143"/>
      <c r="E29" s="149" t="e">
        <f t="shared" si="0"/>
        <v>#DIV/0!</v>
      </c>
      <c r="F29" s="61"/>
      <c r="G29" s="63">
        <v>1.2</v>
      </c>
      <c r="H29" s="63">
        <f t="shared" si="1"/>
        <v>0</v>
      </c>
    </row>
    <row r="30" spans="1:8" ht="11.25">
      <c r="A30" s="169" t="s">
        <v>50</v>
      </c>
      <c r="B30" s="169"/>
      <c r="C30" s="143">
        <f>SUM(C6:C29)</f>
        <v>0</v>
      </c>
      <c r="D30" s="143">
        <f>SUM(D6:D29)</f>
        <v>6972.000000000001</v>
      </c>
      <c r="E30" s="149" t="s">
        <v>5</v>
      </c>
      <c r="F30" s="61" t="s">
        <v>5</v>
      </c>
      <c r="G30" s="63">
        <v>1.2</v>
      </c>
      <c r="H30" s="63" t="s">
        <v>5</v>
      </c>
    </row>
    <row r="31" spans="1:8" ht="11.25">
      <c r="A31" s="64"/>
      <c r="B31" s="16"/>
      <c r="C31" s="147"/>
      <c r="D31" s="147"/>
      <c r="E31" s="151"/>
      <c r="F31" s="59"/>
      <c r="G31" s="66"/>
      <c r="H31" s="66"/>
    </row>
    <row r="32" spans="1:8" ht="11.25">
      <c r="A32" s="64"/>
      <c r="B32" s="16"/>
      <c r="C32" s="147"/>
      <c r="D32" s="147"/>
      <c r="E32" s="151"/>
      <c r="F32" s="59"/>
      <c r="G32" s="66"/>
      <c r="H32" s="66"/>
    </row>
    <row r="33" spans="1:8" ht="11.25">
      <c r="A33" s="64"/>
      <c r="B33" s="16"/>
      <c r="F33" s="59"/>
      <c r="G33" s="66"/>
      <c r="H33" s="66"/>
    </row>
    <row r="34" spans="1:8" ht="11.25">
      <c r="A34" s="64"/>
      <c r="B34" s="16"/>
      <c r="F34" s="59"/>
      <c r="G34" s="66"/>
      <c r="H34" s="66"/>
    </row>
    <row r="35" spans="1:8" ht="11.25">
      <c r="A35" s="64"/>
      <c r="B35" s="16"/>
      <c r="F35" s="59"/>
      <c r="G35" s="66"/>
      <c r="H35" s="66"/>
    </row>
    <row r="36" spans="1:8" ht="11.25">
      <c r="A36" s="64"/>
      <c r="B36" s="16"/>
      <c r="F36" s="59"/>
      <c r="G36" s="66"/>
      <c r="H36" s="66"/>
    </row>
    <row r="37" spans="1:8" ht="11.25">
      <c r="A37" s="59"/>
      <c r="B37" s="66"/>
      <c r="F37" s="59"/>
      <c r="G37" s="66"/>
      <c r="H37" s="66"/>
    </row>
    <row r="38" spans="1:8" ht="11.25">
      <c r="A38" s="59"/>
      <c r="B38" s="66"/>
      <c r="F38" s="59"/>
      <c r="G38" s="66"/>
      <c r="H38" s="66"/>
    </row>
    <row r="39" spans="1:8" ht="11.25">
      <c r="A39" s="59"/>
      <c r="B39" s="66"/>
      <c r="F39" s="59"/>
      <c r="G39" s="66"/>
      <c r="H39" s="66"/>
    </row>
    <row r="40" spans="1:8" ht="11.25">
      <c r="A40" s="59"/>
      <c r="B40" s="66"/>
      <c r="F40" s="59"/>
      <c r="G40" s="66"/>
      <c r="H40" s="66"/>
    </row>
    <row r="41" spans="1:8" ht="11.25">
      <c r="A41" s="59"/>
      <c r="B41" s="66"/>
      <c r="F41" s="59"/>
      <c r="G41" s="66"/>
      <c r="H41" s="66"/>
    </row>
    <row r="42" spans="6:8" ht="11.25">
      <c r="F42" s="59"/>
      <c r="G42" s="66"/>
      <c r="H42" s="66"/>
    </row>
  </sheetData>
  <mergeCells count="6">
    <mergeCell ref="A1:H1"/>
    <mergeCell ref="A30:B30"/>
    <mergeCell ref="F3:F4"/>
    <mergeCell ref="G3:G4"/>
    <mergeCell ref="A3:A4"/>
    <mergeCell ref="B3:B4"/>
  </mergeCells>
  <printOptions/>
  <pageMargins left="0.68" right="0.3937007874015748" top="0.984251968503937" bottom="0.5905511811023623" header="0.5118110236220472" footer="0.5118110236220472"/>
  <pageSetup horizontalDpi="300" verticalDpi="300" orientation="landscape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42"/>
  <sheetViews>
    <sheetView workbookViewId="0" topLeftCell="F4">
      <selection activeCell="H30" sqref="H30"/>
    </sheetView>
  </sheetViews>
  <sheetFormatPr defaultColWidth="9.00390625" defaultRowHeight="12.75"/>
  <cols>
    <col min="1" max="1" width="3.375" style="55" customWidth="1"/>
    <col min="2" max="2" width="20.125" style="11" customWidth="1"/>
    <col min="3" max="3" width="16.75390625" style="11" customWidth="1"/>
    <col min="4" max="4" width="18.00390625" style="11" customWidth="1"/>
    <col min="5" max="5" width="14.75390625" style="38" customWidth="1"/>
    <col min="6" max="6" width="15.875" style="38" customWidth="1"/>
    <col min="7" max="7" width="19.00390625" style="38" customWidth="1"/>
    <col min="8" max="8" width="17.125" style="38" customWidth="1"/>
    <col min="9" max="9" width="18.375" style="51" customWidth="1"/>
    <col min="10" max="10" width="11.875" style="54" customWidth="1"/>
    <col min="11" max="11" width="12.125" style="55" customWidth="1"/>
    <col min="12" max="12" width="10.00390625" style="11" customWidth="1"/>
    <col min="13" max="13" width="9.125" style="11" customWidth="1"/>
    <col min="14" max="16384" width="9.125" style="51" customWidth="1"/>
  </cols>
  <sheetData>
    <row r="1" spans="1:16" ht="21.75" customHeight="1">
      <c r="A1" s="165" t="s">
        <v>89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50"/>
      <c r="O1" s="50"/>
      <c r="P1" s="50"/>
    </row>
    <row r="2" spans="1:4" ht="11.25">
      <c r="A2" s="52"/>
      <c r="B2" s="53"/>
      <c r="C2" s="53"/>
      <c r="D2" s="53"/>
    </row>
    <row r="3" spans="1:13" ht="169.5" customHeight="1">
      <c r="A3" s="170" t="s">
        <v>0</v>
      </c>
      <c r="B3" s="171" t="s">
        <v>74</v>
      </c>
      <c r="C3" s="37" t="s">
        <v>38</v>
      </c>
      <c r="D3" s="21" t="s">
        <v>110</v>
      </c>
      <c r="E3" s="21" t="s">
        <v>90</v>
      </c>
      <c r="F3" s="26" t="s">
        <v>203</v>
      </c>
      <c r="G3" s="26" t="s">
        <v>209</v>
      </c>
      <c r="H3" s="26" t="s">
        <v>204</v>
      </c>
      <c r="I3" s="44" t="s">
        <v>104</v>
      </c>
      <c r="J3" s="44" t="s">
        <v>12</v>
      </c>
      <c r="K3" s="163" t="s">
        <v>39</v>
      </c>
      <c r="L3" s="163" t="s">
        <v>2</v>
      </c>
      <c r="M3" s="22" t="s">
        <v>3</v>
      </c>
    </row>
    <row r="4" spans="1:13" ht="43.5" customHeight="1">
      <c r="A4" s="170"/>
      <c r="B4" s="171"/>
      <c r="C4" s="33" t="s">
        <v>10</v>
      </c>
      <c r="D4" s="8" t="s">
        <v>10</v>
      </c>
      <c r="E4" s="8" t="s">
        <v>40</v>
      </c>
      <c r="F4" s="8" t="s">
        <v>14</v>
      </c>
      <c r="G4" s="8" t="s">
        <v>14</v>
      </c>
      <c r="H4" s="8" t="s">
        <v>14</v>
      </c>
      <c r="I4" s="56" t="s">
        <v>41</v>
      </c>
      <c r="J4" s="44" t="s">
        <v>42</v>
      </c>
      <c r="K4" s="164"/>
      <c r="L4" s="164"/>
      <c r="M4" s="57" t="s">
        <v>43</v>
      </c>
    </row>
    <row r="5" spans="1:13" ht="14.25" customHeight="1">
      <c r="A5" s="31">
        <v>1</v>
      </c>
      <c r="B5" s="26">
        <v>2</v>
      </c>
      <c r="C5" s="26">
        <v>3</v>
      </c>
      <c r="D5" s="26">
        <v>4</v>
      </c>
      <c r="E5" s="8">
        <v>5</v>
      </c>
      <c r="F5" s="31">
        <v>6</v>
      </c>
      <c r="G5" s="31">
        <v>7</v>
      </c>
      <c r="H5" s="31">
        <v>8</v>
      </c>
      <c r="I5" s="58">
        <v>9</v>
      </c>
      <c r="J5" s="39">
        <v>10</v>
      </c>
      <c r="K5" s="8">
        <v>11</v>
      </c>
      <c r="L5" s="8">
        <v>12</v>
      </c>
      <c r="M5" s="57">
        <v>13</v>
      </c>
    </row>
    <row r="6" spans="1:13" ht="12.75">
      <c r="A6" s="87">
        <v>1</v>
      </c>
      <c r="B6" s="82" t="s">
        <v>134</v>
      </c>
      <c r="C6" s="100">
        <v>0</v>
      </c>
      <c r="D6" s="101">
        <v>0</v>
      </c>
      <c r="E6" s="141">
        <f aca="true" t="shared" si="0" ref="E6:E29">C6-D6</f>
        <v>0</v>
      </c>
      <c r="F6" s="90">
        <v>5186.1</v>
      </c>
      <c r="G6" s="155">
        <v>1876.2</v>
      </c>
      <c r="H6" s="90">
        <v>432.7</v>
      </c>
      <c r="I6" s="141">
        <f>F6-G6-H6</f>
        <v>2877.2000000000007</v>
      </c>
      <c r="J6" s="60">
        <f aca="true" t="shared" si="1" ref="J6:J29">E6/I6*100</f>
        <v>0</v>
      </c>
      <c r="K6" s="99">
        <v>1</v>
      </c>
      <c r="L6" s="62">
        <v>1</v>
      </c>
      <c r="M6" s="62">
        <f aca="true" t="shared" si="2" ref="M6:M29">K6*L6</f>
        <v>1</v>
      </c>
    </row>
    <row r="7" spans="1:13" ht="12.75">
      <c r="A7" s="87">
        <v>2</v>
      </c>
      <c r="B7" s="83" t="s">
        <v>135</v>
      </c>
      <c r="C7" s="100">
        <v>0</v>
      </c>
      <c r="D7" s="90">
        <v>0</v>
      </c>
      <c r="E7" s="141">
        <f t="shared" si="0"/>
        <v>0</v>
      </c>
      <c r="F7" s="90">
        <v>5343.4</v>
      </c>
      <c r="G7" s="155">
        <v>2513</v>
      </c>
      <c r="H7" s="90">
        <v>752.2</v>
      </c>
      <c r="I7" s="141">
        <f aca="true" t="shared" si="3" ref="I7:I24">F7-G7-H7</f>
        <v>2078.2</v>
      </c>
      <c r="J7" s="60">
        <f t="shared" si="1"/>
        <v>0</v>
      </c>
      <c r="K7" s="99">
        <v>1</v>
      </c>
      <c r="L7" s="62">
        <v>1</v>
      </c>
      <c r="M7" s="62">
        <f t="shared" si="2"/>
        <v>1</v>
      </c>
    </row>
    <row r="8" spans="1:13" ht="12.75">
      <c r="A8" s="87">
        <v>3</v>
      </c>
      <c r="B8" s="83" t="s">
        <v>136</v>
      </c>
      <c r="C8" s="100">
        <v>0</v>
      </c>
      <c r="D8" s="90">
        <v>0</v>
      </c>
      <c r="E8" s="141">
        <f t="shared" si="0"/>
        <v>0</v>
      </c>
      <c r="F8" s="90">
        <v>3068.6</v>
      </c>
      <c r="G8" s="156">
        <v>113.7</v>
      </c>
      <c r="H8" s="90">
        <v>508.1</v>
      </c>
      <c r="I8" s="141">
        <f t="shared" si="3"/>
        <v>2446.8</v>
      </c>
      <c r="J8" s="60">
        <f t="shared" si="1"/>
        <v>0</v>
      </c>
      <c r="K8" s="99">
        <v>1</v>
      </c>
      <c r="L8" s="62">
        <v>1</v>
      </c>
      <c r="M8" s="62">
        <f t="shared" si="2"/>
        <v>1</v>
      </c>
    </row>
    <row r="9" spans="1:13" ht="12.75">
      <c r="A9" s="87">
        <v>4</v>
      </c>
      <c r="B9" s="83" t="s">
        <v>137</v>
      </c>
      <c r="C9" s="100">
        <v>0</v>
      </c>
      <c r="D9" s="90">
        <v>0</v>
      </c>
      <c r="E9" s="141">
        <f t="shared" si="0"/>
        <v>0</v>
      </c>
      <c r="F9" s="90">
        <v>2384.1</v>
      </c>
      <c r="G9" s="155">
        <v>45.5</v>
      </c>
      <c r="H9" s="90">
        <v>493.5</v>
      </c>
      <c r="I9" s="141">
        <f t="shared" si="3"/>
        <v>1845.1</v>
      </c>
      <c r="J9" s="60">
        <f t="shared" si="1"/>
        <v>0</v>
      </c>
      <c r="K9" s="99">
        <v>1</v>
      </c>
      <c r="L9" s="62">
        <v>1</v>
      </c>
      <c r="M9" s="62">
        <f t="shared" si="2"/>
        <v>1</v>
      </c>
    </row>
    <row r="10" spans="1:13" ht="12.75">
      <c r="A10" s="87">
        <v>5</v>
      </c>
      <c r="B10" s="83" t="s">
        <v>138</v>
      </c>
      <c r="C10" s="100">
        <v>0</v>
      </c>
      <c r="D10" s="90">
        <v>0</v>
      </c>
      <c r="E10" s="141">
        <f t="shared" si="0"/>
        <v>0</v>
      </c>
      <c r="F10" s="90">
        <v>2179.3</v>
      </c>
      <c r="G10" s="156">
        <v>45.5</v>
      </c>
      <c r="H10" s="90">
        <v>145.4</v>
      </c>
      <c r="I10" s="141">
        <f t="shared" si="3"/>
        <v>1988.4</v>
      </c>
      <c r="J10" s="60">
        <f t="shared" si="1"/>
        <v>0</v>
      </c>
      <c r="K10" s="99">
        <v>1</v>
      </c>
      <c r="L10" s="62">
        <v>1</v>
      </c>
      <c r="M10" s="62">
        <f t="shared" si="2"/>
        <v>1</v>
      </c>
    </row>
    <row r="11" spans="1:13" ht="12.75">
      <c r="A11" s="87">
        <v>6</v>
      </c>
      <c r="B11" s="83" t="s">
        <v>139</v>
      </c>
      <c r="C11" s="100">
        <v>0</v>
      </c>
      <c r="D11" s="90">
        <v>0</v>
      </c>
      <c r="E11" s="141">
        <f t="shared" si="0"/>
        <v>0</v>
      </c>
      <c r="F11" s="90">
        <v>2542.2</v>
      </c>
      <c r="G11" s="155">
        <v>45.5</v>
      </c>
      <c r="H11" s="90">
        <v>401.1</v>
      </c>
      <c r="I11" s="141">
        <f t="shared" si="3"/>
        <v>2095.6</v>
      </c>
      <c r="J11" s="60">
        <f t="shared" si="1"/>
        <v>0</v>
      </c>
      <c r="K11" s="99">
        <v>1</v>
      </c>
      <c r="L11" s="62">
        <v>1</v>
      </c>
      <c r="M11" s="62">
        <f t="shared" si="2"/>
        <v>1</v>
      </c>
    </row>
    <row r="12" spans="1:13" ht="12.75">
      <c r="A12" s="87">
        <v>7</v>
      </c>
      <c r="B12" s="83" t="s">
        <v>140</v>
      </c>
      <c r="C12" s="100">
        <v>0</v>
      </c>
      <c r="D12" s="90">
        <v>0</v>
      </c>
      <c r="E12" s="141">
        <f t="shared" si="0"/>
        <v>0</v>
      </c>
      <c r="F12" s="90">
        <v>2242.2</v>
      </c>
      <c r="G12" s="156">
        <v>45.5</v>
      </c>
      <c r="H12" s="90">
        <v>168.9</v>
      </c>
      <c r="I12" s="141">
        <f t="shared" si="3"/>
        <v>2027.7999999999997</v>
      </c>
      <c r="J12" s="60">
        <f t="shared" si="1"/>
        <v>0</v>
      </c>
      <c r="K12" s="99">
        <v>1</v>
      </c>
      <c r="L12" s="62">
        <v>1</v>
      </c>
      <c r="M12" s="62">
        <f t="shared" si="2"/>
        <v>1</v>
      </c>
    </row>
    <row r="13" spans="1:13" ht="12.75">
      <c r="A13" s="87">
        <v>8</v>
      </c>
      <c r="B13" s="83" t="s">
        <v>141</v>
      </c>
      <c r="C13" s="100">
        <v>0</v>
      </c>
      <c r="D13" s="90">
        <v>0</v>
      </c>
      <c r="E13" s="141">
        <f t="shared" si="0"/>
        <v>0</v>
      </c>
      <c r="F13" s="90">
        <v>29788.9</v>
      </c>
      <c r="G13" s="157">
        <v>1086</v>
      </c>
      <c r="H13" s="90">
        <v>14698</v>
      </c>
      <c r="I13" s="141">
        <f t="shared" si="3"/>
        <v>14004.900000000001</v>
      </c>
      <c r="J13" s="60">
        <f t="shared" si="1"/>
        <v>0</v>
      </c>
      <c r="K13" s="99">
        <v>1</v>
      </c>
      <c r="L13" s="62">
        <v>1</v>
      </c>
      <c r="M13" s="62">
        <f t="shared" si="2"/>
        <v>1</v>
      </c>
    </row>
    <row r="14" spans="1:13" ht="12.75">
      <c r="A14" s="87">
        <v>9</v>
      </c>
      <c r="B14" s="83" t="s">
        <v>142</v>
      </c>
      <c r="C14" s="100">
        <v>0</v>
      </c>
      <c r="D14" s="90">
        <v>0</v>
      </c>
      <c r="E14" s="141">
        <f t="shared" si="0"/>
        <v>0</v>
      </c>
      <c r="F14" s="90">
        <v>5364.4</v>
      </c>
      <c r="G14" s="155">
        <v>109.7</v>
      </c>
      <c r="H14" s="90">
        <v>1489.5</v>
      </c>
      <c r="I14" s="141">
        <f t="shared" si="3"/>
        <v>3765.2</v>
      </c>
      <c r="J14" s="60">
        <f t="shared" si="1"/>
        <v>0</v>
      </c>
      <c r="K14" s="99">
        <v>1</v>
      </c>
      <c r="L14" s="62">
        <v>1</v>
      </c>
      <c r="M14" s="62">
        <f t="shared" si="2"/>
        <v>1</v>
      </c>
    </row>
    <row r="15" spans="1:13" ht="12.75">
      <c r="A15" s="87">
        <v>10</v>
      </c>
      <c r="B15" s="83" t="s">
        <v>143</v>
      </c>
      <c r="C15" s="100">
        <v>0</v>
      </c>
      <c r="D15" s="90">
        <v>0</v>
      </c>
      <c r="E15" s="141">
        <f t="shared" si="0"/>
        <v>0</v>
      </c>
      <c r="F15" s="90">
        <v>3830.6</v>
      </c>
      <c r="G15" s="156">
        <v>113.7</v>
      </c>
      <c r="H15" s="90">
        <v>1308.7</v>
      </c>
      <c r="I15" s="141">
        <f t="shared" si="3"/>
        <v>2408.2</v>
      </c>
      <c r="J15" s="60">
        <f t="shared" si="1"/>
        <v>0</v>
      </c>
      <c r="K15" s="99">
        <v>1</v>
      </c>
      <c r="L15" s="62">
        <v>1</v>
      </c>
      <c r="M15" s="62">
        <f t="shared" si="2"/>
        <v>1</v>
      </c>
    </row>
    <row r="16" spans="1:13" ht="12.75">
      <c r="A16" s="87">
        <v>11</v>
      </c>
      <c r="B16" s="83" t="s">
        <v>144</v>
      </c>
      <c r="C16" s="100">
        <v>0</v>
      </c>
      <c r="D16" s="90">
        <v>0</v>
      </c>
      <c r="E16" s="141">
        <f t="shared" si="0"/>
        <v>0</v>
      </c>
      <c r="F16" s="90">
        <v>10742</v>
      </c>
      <c r="G16" s="156">
        <v>1556.5</v>
      </c>
      <c r="H16" s="90">
        <v>3076</v>
      </c>
      <c r="I16" s="141">
        <f t="shared" si="3"/>
        <v>6109.5</v>
      </c>
      <c r="J16" s="60">
        <f t="shared" si="1"/>
        <v>0</v>
      </c>
      <c r="K16" s="99">
        <v>1</v>
      </c>
      <c r="L16" s="62">
        <v>1</v>
      </c>
      <c r="M16" s="62">
        <f t="shared" si="2"/>
        <v>1</v>
      </c>
    </row>
    <row r="17" spans="1:13" ht="12.75">
      <c r="A17" s="87">
        <v>12</v>
      </c>
      <c r="B17" s="83" t="s">
        <v>145</v>
      </c>
      <c r="C17" s="100">
        <v>0</v>
      </c>
      <c r="D17" s="101">
        <v>0</v>
      </c>
      <c r="E17" s="141">
        <f t="shared" si="0"/>
        <v>0</v>
      </c>
      <c r="F17" s="90">
        <v>2335.6</v>
      </c>
      <c r="G17" s="155">
        <v>45.5</v>
      </c>
      <c r="H17" s="90">
        <v>382.6</v>
      </c>
      <c r="I17" s="141">
        <f t="shared" si="3"/>
        <v>1907.5</v>
      </c>
      <c r="J17" s="60">
        <f t="shared" si="1"/>
        <v>0</v>
      </c>
      <c r="K17" s="99">
        <v>1</v>
      </c>
      <c r="L17" s="62">
        <v>1</v>
      </c>
      <c r="M17" s="62">
        <f t="shared" si="2"/>
        <v>1</v>
      </c>
    </row>
    <row r="18" spans="1:13" ht="12.75">
      <c r="A18" s="87">
        <v>13</v>
      </c>
      <c r="B18" s="83" t="s">
        <v>146</v>
      </c>
      <c r="C18" s="100">
        <v>0</v>
      </c>
      <c r="D18" s="101">
        <v>0</v>
      </c>
      <c r="E18" s="141">
        <f t="shared" si="0"/>
        <v>0</v>
      </c>
      <c r="F18" s="90">
        <v>3878.1</v>
      </c>
      <c r="G18" s="156">
        <v>113.7</v>
      </c>
      <c r="H18" s="90">
        <v>1157.7</v>
      </c>
      <c r="I18" s="141">
        <f t="shared" si="3"/>
        <v>2606.7</v>
      </c>
      <c r="J18" s="60">
        <f t="shared" si="1"/>
        <v>0</v>
      </c>
      <c r="K18" s="99">
        <v>1</v>
      </c>
      <c r="L18" s="62">
        <v>1</v>
      </c>
      <c r="M18" s="62">
        <f t="shared" si="2"/>
        <v>1</v>
      </c>
    </row>
    <row r="19" spans="1:13" ht="12.75">
      <c r="A19" s="87">
        <v>14</v>
      </c>
      <c r="B19" s="83" t="s">
        <v>147</v>
      </c>
      <c r="C19" s="100">
        <v>0</v>
      </c>
      <c r="D19" s="101">
        <v>0</v>
      </c>
      <c r="E19" s="141">
        <f t="shared" si="0"/>
        <v>0</v>
      </c>
      <c r="F19" s="90">
        <v>2228.5</v>
      </c>
      <c r="G19" s="155">
        <v>45.5</v>
      </c>
      <c r="H19" s="90">
        <v>170</v>
      </c>
      <c r="I19" s="141">
        <f t="shared" si="3"/>
        <v>2013</v>
      </c>
      <c r="J19" s="60">
        <f t="shared" si="1"/>
        <v>0</v>
      </c>
      <c r="K19" s="99">
        <v>1</v>
      </c>
      <c r="L19" s="62">
        <v>1</v>
      </c>
      <c r="M19" s="62">
        <f t="shared" si="2"/>
        <v>1</v>
      </c>
    </row>
    <row r="20" spans="1:13" ht="12.75">
      <c r="A20" s="87">
        <v>15</v>
      </c>
      <c r="B20" s="83" t="s">
        <v>148</v>
      </c>
      <c r="C20" s="100">
        <v>0</v>
      </c>
      <c r="D20" s="101">
        <v>0</v>
      </c>
      <c r="E20" s="141">
        <f t="shared" si="0"/>
        <v>0</v>
      </c>
      <c r="F20" s="90">
        <v>3383.9</v>
      </c>
      <c r="G20" s="156">
        <v>45.5</v>
      </c>
      <c r="H20" s="90">
        <v>937.9</v>
      </c>
      <c r="I20" s="141">
        <f t="shared" si="3"/>
        <v>2400.5</v>
      </c>
      <c r="J20" s="60">
        <f t="shared" si="1"/>
        <v>0</v>
      </c>
      <c r="K20" s="99">
        <v>1</v>
      </c>
      <c r="L20" s="62">
        <v>1</v>
      </c>
      <c r="M20" s="62">
        <f t="shared" si="2"/>
        <v>1</v>
      </c>
    </row>
    <row r="21" spans="1:13" ht="12.75">
      <c r="A21" s="87">
        <v>16</v>
      </c>
      <c r="B21" s="83" t="s">
        <v>149</v>
      </c>
      <c r="C21" s="100">
        <v>0</v>
      </c>
      <c r="D21" s="101">
        <v>0</v>
      </c>
      <c r="E21" s="141">
        <f t="shared" si="0"/>
        <v>0</v>
      </c>
      <c r="F21" s="90">
        <v>2160.3</v>
      </c>
      <c r="G21" s="156">
        <v>44.5</v>
      </c>
      <c r="H21" s="90">
        <v>478.4</v>
      </c>
      <c r="I21" s="141">
        <f t="shared" si="3"/>
        <v>1637.4</v>
      </c>
      <c r="J21" s="60">
        <f t="shared" si="1"/>
        <v>0</v>
      </c>
      <c r="K21" s="99">
        <v>1</v>
      </c>
      <c r="L21" s="62">
        <v>1</v>
      </c>
      <c r="M21" s="62">
        <f t="shared" si="2"/>
        <v>1</v>
      </c>
    </row>
    <row r="22" spans="1:13" ht="12.75">
      <c r="A22" s="87">
        <v>17</v>
      </c>
      <c r="B22" s="83" t="s">
        <v>150</v>
      </c>
      <c r="C22" s="100">
        <v>0</v>
      </c>
      <c r="D22" s="90">
        <v>0</v>
      </c>
      <c r="E22" s="141">
        <f t="shared" si="0"/>
        <v>0</v>
      </c>
      <c r="F22" s="90">
        <v>2577.2</v>
      </c>
      <c r="G22" s="156">
        <v>112.7</v>
      </c>
      <c r="H22" s="90">
        <v>468.1</v>
      </c>
      <c r="I22" s="141">
        <f t="shared" si="3"/>
        <v>1996.4</v>
      </c>
      <c r="J22" s="60">
        <f t="shared" si="1"/>
        <v>0</v>
      </c>
      <c r="K22" s="99">
        <v>1</v>
      </c>
      <c r="L22" s="62">
        <v>1</v>
      </c>
      <c r="M22" s="62">
        <f t="shared" si="2"/>
        <v>1</v>
      </c>
    </row>
    <row r="23" spans="1:13" ht="12.75">
      <c r="A23" s="87">
        <v>18</v>
      </c>
      <c r="B23" s="83" t="s">
        <v>151</v>
      </c>
      <c r="C23" s="100">
        <v>0</v>
      </c>
      <c r="D23" s="90">
        <v>0</v>
      </c>
      <c r="E23" s="141">
        <f t="shared" si="0"/>
        <v>0</v>
      </c>
      <c r="F23" s="90">
        <v>1899.4</v>
      </c>
      <c r="G23" s="156">
        <v>44.5</v>
      </c>
      <c r="H23" s="90">
        <v>141.7</v>
      </c>
      <c r="I23" s="141">
        <f t="shared" si="3"/>
        <v>1713.2</v>
      </c>
      <c r="J23" s="60">
        <f t="shared" si="1"/>
        <v>0</v>
      </c>
      <c r="K23" s="99">
        <v>1</v>
      </c>
      <c r="L23" s="62">
        <v>1</v>
      </c>
      <c r="M23" s="62">
        <f t="shared" si="2"/>
        <v>1</v>
      </c>
    </row>
    <row r="24" spans="1:13" ht="12.75">
      <c r="A24" s="87">
        <v>19</v>
      </c>
      <c r="B24" s="83" t="s">
        <v>152</v>
      </c>
      <c r="C24" s="100">
        <v>0</v>
      </c>
      <c r="D24" s="101">
        <v>0</v>
      </c>
      <c r="E24" s="141">
        <f t="shared" si="0"/>
        <v>0</v>
      </c>
      <c r="F24" s="90">
        <v>5181.1</v>
      </c>
      <c r="G24" s="155">
        <v>2287.6</v>
      </c>
      <c r="H24" s="90">
        <v>375.9</v>
      </c>
      <c r="I24" s="141">
        <f t="shared" si="3"/>
        <v>2517.6000000000004</v>
      </c>
      <c r="J24" s="60">
        <f t="shared" si="1"/>
        <v>0</v>
      </c>
      <c r="K24" s="99">
        <v>1</v>
      </c>
      <c r="L24" s="62">
        <v>1</v>
      </c>
      <c r="M24" s="62">
        <f t="shared" si="2"/>
        <v>1</v>
      </c>
    </row>
    <row r="25" spans="1:13" ht="11.25">
      <c r="A25" s="87">
        <v>20</v>
      </c>
      <c r="B25" s="23"/>
      <c r="C25" s="100"/>
      <c r="D25" s="101"/>
      <c r="E25" s="141">
        <f t="shared" si="0"/>
        <v>0</v>
      </c>
      <c r="F25" s="90"/>
      <c r="G25" s="90"/>
      <c r="H25" s="90"/>
      <c r="I25" s="141">
        <f>F25-G25-H25</f>
        <v>0</v>
      </c>
      <c r="J25" s="60" t="e">
        <f t="shared" si="1"/>
        <v>#DIV/0!</v>
      </c>
      <c r="K25" s="99"/>
      <c r="L25" s="62">
        <v>1</v>
      </c>
      <c r="M25" s="62">
        <f t="shared" si="2"/>
        <v>0</v>
      </c>
    </row>
    <row r="26" spans="1:13" ht="11.25">
      <c r="A26" s="87">
        <v>21</v>
      </c>
      <c r="B26" s="23"/>
      <c r="C26" s="100"/>
      <c r="D26" s="90"/>
      <c r="E26" s="141">
        <f t="shared" si="0"/>
        <v>0</v>
      </c>
      <c r="F26" s="90"/>
      <c r="G26" s="90"/>
      <c r="H26" s="90"/>
      <c r="I26" s="141">
        <f>F26-G26-H26</f>
        <v>0</v>
      </c>
      <c r="J26" s="60" t="e">
        <f t="shared" si="1"/>
        <v>#DIV/0!</v>
      </c>
      <c r="K26" s="99"/>
      <c r="L26" s="62">
        <v>1</v>
      </c>
      <c r="M26" s="62">
        <f t="shared" si="2"/>
        <v>0</v>
      </c>
    </row>
    <row r="27" spans="1:13" ht="11.25">
      <c r="A27" s="87">
        <v>22</v>
      </c>
      <c r="B27" s="23"/>
      <c r="C27" s="100"/>
      <c r="D27" s="101"/>
      <c r="E27" s="141">
        <f t="shared" si="0"/>
        <v>0</v>
      </c>
      <c r="F27" s="93"/>
      <c r="G27" s="93"/>
      <c r="H27" s="93"/>
      <c r="I27" s="141">
        <f>F27-G27-H27</f>
        <v>0</v>
      </c>
      <c r="J27" s="60" t="e">
        <f t="shared" si="1"/>
        <v>#DIV/0!</v>
      </c>
      <c r="K27" s="99"/>
      <c r="L27" s="62">
        <v>1</v>
      </c>
      <c r="M27" s="62">
        <f t="shared" si="2"/>
        <v>0</v>
      </c>
    </row>
    <row r="28" spans="1:13" ht="11.25">
      <c r="A28" s="87">
        <v>23</v>
      </c>
      <c r="B28" s="23"/>
      <c r="C28" s="100"/>
      <c r="D28" s="101"/>
      <c r="E28" s="141">
        <f t="shared" si="0"/>
        <v>0</v>
      </c>
      <c r="F28" s="93"/>
      <c r="G28" s="93"/>
      <c r="H28" s="93"/>
      <c r="I28" s="141">
        <f>F28-G28-H28</f>
        <v>0</v>
      </c>
      <c r="J28" s="60" t="e">
        <f t="shared" si="1"/>
        <v>#DIV/0!</v>
      </c>
      <c r="K28" s="99"/>
      <c r="L28" s="62">
        <v>1</v>
      </c>
      <c r="M28" s="62">
        <f t="shared" si="2"/>
        <v>0</v>
      </c>
    </row>
    <row r="29" spans="1:13" ht="11.25">
      <c r="A29" s="87">
        <v>24</v>
      </c>
      <c r="B29" s="23"/>
      <c r="C29" s="100"/>
      <c r="D29" s="101"/>
      <c r="E29" s="141">
        <f t="shared" si="0"/>
        <v>0</v>
      </c>
      <c r="F29" s="93"/>
      <c r="G29" s="93"/>
      <c r="H29" s="93"/>
      <c r="I29" s="141">
        <f>F29-G29-H29</f>
        <v>0</v>
      </c>
      <c r="J29" s="60" t="e">
        <f t="shared" si="1"/>
        <v>#DIV/0!</v>
      </c>
      <c r="K29" s="99"/>
      <c r="L29" s="62">
        <v>1</v>
      </c>
      <c r="M29" s="62">
        <f t="shared" si="2"/>
        <v>0</v>
      </c>
    </row>
    <row r="30" spans="1:13" ht="11.25">
      <c r="A30" s="169" t="s">
        <v>37</v>
      </c>
      <c r="B30" s="169"/>
      <c r="C30" s="23">
        <f aca="true" t="shared" si="4" ref="C30:I30">SUM(C6:C29)</f>
        <v>0</v>
      </c>
      <c r="D30" s="23">
        <f t="shared" si="4"/>
        <v>0</v>
      </c>
      <c r="E30" s="143">
        <f t="shared" si="4"/>
        <v>0</v>
      </c>
      <c r="F30" s="143">
        <f>SUM(F6:F29)</f>
        <v>96315.90000000001</v>
      </c>
      <c r="G30" s="143">
        <f t="shared" si="4"/>
        <v>10290.3</v>
      </c>
      <c r="H30" s="143">
        <f t="shared" si="4"/>
        <v>27586.400000000005</v>
      </c>
      <c r="I30" s="143">
        <f t="shared" si="4"/>
        <v>58439.19999999999</v>
      </c>
      <c r="J30" s="60" t="s">
        <v>5</v>
      </c>
      <c r="K30" s="61" t="s">
        <v>5</v>
      </c>
      <c r="L30" s="62">
        <v>1</v>
      </c>
      <c r="M30" s="63" t="s">
        <v>5</v>
      </c>
    </row>
    <row r="31" spans="1:13" ht="11.25">
      <c r="A31" s="64"/>
      <c r="B31" s="16"/>
      <c r="C31" s="16"/>
      <c r="D31" s="16"/>
      <c r="I31" s="65"/>
      <c r="K31" s="59"/>
      <c r="L31" s="66"/>
      <c r="M31" s="66"/>
    </row>
    <row r="32" spans="1:13" ht="11.25">
      <c r="A32" s="64"/>
      <c r="B32" s="16"/>
      <c r="C32" s="16"/>
      <c r="D32" s="16"/>
      <c r="K32" s="59"/>
      <c r="L32" s="66"/>
      <c r="M32" s="66"/>
    </row>
    <row r="33" spans="1:13" ht="11.25">
      <c r="A33" s="64"/>
      <c r="B33" s="16"/>
      <c r="C33" s="16"/>
      <c r="D33" s="16"/>
      <c r="K33" s="59"/>
      <c r="L33" s="66"/>
      <c r="M33" s="66"/>
    </row>
    <row r="34" spans="1:13" ht="11.25">
      <c r="A34" s="64"/>
      <c r="B34" s="16"/>
      <c r="C34" s="16"/>
      <c r="D34" s="16"/>
      <c r="K34" s="59"/>
      <c r="L34" s="66"/>
      <c r="M34" s="66"/>
    </row>
    <row r="35" spans="1:13" ht="11.25">
      <c r="A35" s="64"/>
      <c r="B35" s="16"/>
      <c r="C35" s="16"/>
      <c r="D35" s="16"/>
      <c r="K35" s="59"/>
      <c r="L35" s="66"/>
      <c r="M35" s="66"/>
    </row>
    <row r="36" spans="1:13" ht="11.25">
      <c r="A36" s="64"/>
      <c r="B36" s="16"/>
      <c r="C36" s="16"/>
      <c r="D36" s="16"/>
      <c r="K36" s="59"/>
      <c r="L36" s="66"/>
      <c r="M36" s="66"/>
    </row>
    <row r="37" spans="1:13" ht="11.25">
      <c r="A37" s="59"/>
      <c r="B37" s="66"/>
      <c r="C37" s="66"/>
      <c r="D37" s="66"/>
      <c r="K37" s="59"/>
      <c r="L37" s="66"/>
      <c r="M37" s="66"/>
    </row>
    <row r="38" spans="1:13" ht="11.25">
      <c r="A38" s="59"/>
      <c r="B38" s="66"/>
      <c r="C38" s="66"/>
      <c r="D38" s="66"/>
      <c r="K38" s="59"/>
      <c r="L38" s="66"/>
      <c r="M38" s="66"/>
    </row>
    <row r="39" spans="1:13" ht="11.25">
      <c r="A39" s="59"/>
      <c r="B39" s="66"/>
      <c r="C39" s="66"/>
      <c r="D39" s="66"/>
      <c r="K39" s="59"/>
      <c r="L39" s="66"/>
      <c r="M39" s="66"/>
    </row>
    <row r="40" spans="1:13" ht="11.25">
      <c r="A40" s="59"/>
      <c r="B40" s="66"/>
      <c r="C40" s="66"/>
      <c r="D40" s="66"/>
      <c r="K40" s="59"/>
      <c r="L40" s="66"/>
      <c r="M40" s="66"/>
    </row>
    <row r="41" spans="1:13" ht="11.25">
      <c r="A41" s="59"/>
      <c r="B41" s="66"/>
      <c r="C41" s="66"/>
      <c r="D41" s="66"/>
      <c r="K41" s="59"/>
      <c r="L41" s="66"/>
      <c r="M41" s="66"/>
    </row>
    <row r="42" spans="11:13" ht="11.25">
      <c r="K42" s="59"/>
      <c r="L42" s="66"/>
      <c r="M42" s="66"/>
    </row>
  </sheetData>
  <mergeCells count="6">
    <mergeCell ref="A1:M1"/>
    <mergeCell ref="A3:A4"/>
    <mergeCell ref="B3:B4"/>
    <mergeCell ref="A30:B30"/>
    <mergeCell ref="K3:K4"/>
    <mergeCell ref="L3:L4"/>
  </mergeCells>
  <printOptions/>
  <pageMargins left="0.44" right="0.3937007874015748" top="0.984251968503937" bottom="0.5905511811023623" header="0.5118110236220472" footer="0.5118110236220472"/>
  <pageSetup horizontalDpi="300" verticalDpi="300" orientation="landscape" paperSize="9" scale="74" r:id="rId1"/>
  <rowBreaks count="1" manualBreakCount="1">
    <brk id="30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3"/>
  <sheetViews>
    <sheetView zoomScaleSheetLayoutView="100" workbookViewId="0" topLeftCell="A1">
      <pane xSplit="2" ySplit="5" topLeftCell="G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6" sqref="G6:H24"/>
    </sheetView>
  </sheetViews>
  <sheetFormatPr defaultColWidth="9.00390625" defaultRowHeight="12.75"/>
  <cols>
    <col min="1" max="1" width="3.375" style="1" customWidth="1"/>
    <col min="2" max="2" width="21.625" style="2" customWidth="1"/>
    <col min="3" max="3" width="22.25390625" style="2" customWidth="1"/>
    <col min="4" max="5" width="9.25390625" style="2" hidden="1" customWidth="1"/>
    <col min="6" max="6" width="14.375" style="2" customWidth="1"/>
    <col min="7" max="7" width="14.875" style="2" customWidth="1"/>
    <col min="8" max="8" width="15.375" style="2" customWidth="1"/>
    <col min="9" max="9" width="20.875" style="2" customWidth="1"/>
    <col min="10" max="10" width="16.625" style="2" customWidth="1"/>
    <col min="11" max="11" width="16.00390625" style="1" customWidth="1"/>
    <col min="12" max="12" width="15.75390625" style="2" customWidth="1"/>
    <col min="13" max="13" width="15.25390625" style="2" customWidth="1"/>
    <col min="14" max="16384" width="9.125" style="2" customWidth="1"/>
  </cols>
  <sheetData>
    <row r="1" spans="1:13" ht="15.75" customHeight="1">
      <c r="A1" s="165" t="s">
        <v>91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</row>
    <row r="2" spans="1:10" ht="11.25">
      <c r="A2" s="3"/>
      <c r="B2" s="4"/>
      <c r="C2" s="4"/>
      <c r="D2" s="4"/>
      <c r="E2" s="4"/>
      <c r="F2" s="4"/>
      <c r="G2" s="4"/>
      <c r="H2" s="4"/>
      <c r="I2" s="4"/>
      <c r="J2" s="4"/>
    </row>
    <row r="3" spans="1:13" ht="140.25" customHeight="1">
      <c r="A3" s="170" t="s">
        <v>0</v>
      </c>
      <c r="B3" s="171" t="s">
        <v>74</v>
      </c>
      <c r="C3" s="21" t="s">
        <v>92</v>
      </c>
      <c r="D3" s="20"/>
      <c r="E3" s="20"/>
      <c r="F3" s="26" t="s">
        <v>205</v>
      </c>
      <c r="G3" s="26" t="s">
        <v>208</v>
      </c>
      <c r="H3" s="26" t="s">
        <v>204</v>
      </c>
      <c r="I3" s="44" t="s">
        <v>105</v>
      </c>
      <c r="J3" s="44" t="s">
        <v>12</v>
      </c>
      <c r="K3" s="163" t="s">
        <v>8</v>
      </c>
      <c r="L3" s="163" t="s">
        <v>35</v>
      </c>
      <c r="M3" s="6" t="s">
        <v>3</v>
      </c>
    </row>
    <row r="4" spans="1:13" s="10" customFormat="1" ht="56.25" customHeight="1">
      <c r="A4" s="170"/>
      <c r="B4" s="171"/>
      <c r="C4" s="8" t="s">
        <v>93</v>
      </c>
      <c r="D4" s="7" t="s">
        <v>4</v>
      </c>
      <c r="E4" s="7" t="s">
        <v>4</v>
      </c>
      <c r="F4" s="8" t="s">
        <v>14</v>
      </c>
      <c r="G4" s="8" t="s">
        <v>14</v>
      </c>
      <c r="H4" s="8" t="s">
        <v>14</v>
      </c>
      <c r="I4" s="45" t="s">
        <v>36</v>
      </c>
      <c r="J4" s="21" t="s">
        <v>34</v>
      </c>
      <c r="K4" s="164"/>
      <c r="L4" s="164"/>
      <c r="M4" s="9"/>
    </row>
    <row r="5" spans="1:13" s="10" customFormat="1" ht="13.5" customHeight="1">
      <c r="A5" s="31">
        <v>1</v>
      </c>
      <c r="B5" s="26">
        <v>2</v>
      </c>
      <c r="C5" s="8">
        <v>3</v>
      </c>
      <c r="D5" s="7"/>
      <c r="E5" s="7"/>
      <c r="F5" s="31">
        <v>4</v>
      </c>
      <c r="G5" s="31">
        <v>5</v>
      </c>
      <c r="H5" s="31">
        <v>6</v>
      </c>
      <c r="I5" s="8">
        <v>7</v>
      </c>
      <c r="J5" s="21" t="s">
        <v>28</v>
      </c>
      <c r="K5" s="8">
        <v>9</v>
      </c>
      <c r="L5" s="8">
        <v>10</v>
      </c>
      <c r="M5" s="9">
        <v>11</v>
      </c>
    </row>
    <row r="6" spans="1:13" ht="12.75">
      <c r="A6" s="87">
        <v>1</v>
      </c>
      <c r="B6" s="82" t="s">
        <v>134</v>
      </c>
      <c r="C6" s="101">
        <v>0</v>
      </c>
      <c r="D6" s="102"/>
      <c r="E6" s="102"/>
      <c r="F6" s="90">
        <v>5186.1</v>
      </c>
      <c r="G6" s="155">
        <v>1876.2</v>
      </c>
      <c r="H6" s="90">
        <v>432.7</v>
      </c>
      <c r="I6" s="103">
        <f aca="true" t="shared" si="0" ref="I6:I29">F6-G6-H6</f>
        <v>2877.2000000000007</v>
      </c>
      <c r="J6" s="104">
        <f aca="true" t="shared" si="1" ref="J6:J29">C6/I6*100</f>
        <v>0</v>
      </c>
      <c r="K6" s="105">
        <v>1</v>
      </c>
      <c r="L6" s="13">
        <v>0.75</v>
      </c>
      <c r="M6" s="13">
        <f aca="true" t="shared" si="2" ref="M6:M29">K6*L6</f>
        <v>0.75</v>
      </c>
    </row>
    <row r="7" spans="1:13" ht="12.75">
      <c r="A7" s="87">
        <v>2</v>
      </c>
      <c r="B7" s="83" t="s">
        <v>135</v>
      </c>
      <c r="C7" s="101">
        <v>0</v>
      </c>
      <c r="D7" s="102"/>
      <c r="E7" s="102"/>
      <c r="F7" s="90">
        <v>5343.4</v>
      </c>
      <c r="G7" s="155">
        <v>2513</v>
      </c>
      <c r="H7" s="90">
        <v>752.2</v>
      </c>
      <c r="I7" s="103">
        <f t="shared" si="0"/>
        <v>2078.2</v>
      </c>
      <c r="J7" s="104">
        <f t="shared" si="1"/>
        <v>0</v>
      </c>
      <c r="K7" s="105">
        <v>1</v>
      </c>
      <c r="L7" s="13">
        <v>0.75</v>
      </c>
      <c r="M7" s="13">
        <f t="shared" si="2"/>
        <v>0.75</v>
      </c>
    </row>
    <row r="8" spans="1:13" ht="12.75">
      <c r="A8" s="87">
        <v>3</v>
      </c>
      <c r="B8" s="83" t="s">
        <v>136</v>
      </c>
      <c r="C8" s="101">
        <v>0</v>
      </c>
      <c r="D8" s="102"/>
      <c r="E8" s="102"/>
      <c r="F8" s="90">
        <v>3068.6</v>
      </c>
      <c r="G8" s="156">
        <v>113.7</v>
      </c>
      <c r="H8" s="90">
        <v>508.1</v>
      </c>
      <c r="I8" s="103">
        <f t="shared" si="0"/>
        <v>2446.8</v>
      </c>
      <c r="J8" s="104">
        <f t="shared" si="1"/>
        <v>0</v>
      </c>
      <c r="K8" s="105">
        <v>1</v>
      </c>
      <c r="L8" s="13">
        <v>0.75</v>
      </c>
      <c r="M8" s="13">
        <f t="shared" si="2"/>
        <v>0.75</v>
      </c>
    </row>
    <row r="9" spans="1:13" ht="12.75">
      <c r="A9" s="87">
        <v>4</v>
      </c>
      <c r="B9" s="83" t="s">
        <v>137</v>
      </c>
      <c r="C9" s="101">
        <v>0</v>
      </c>
      <c r="D9" s="102"/>
      <c r="E9" s="102"/>
      <c r="F9" s="90">
        <v>2384.1</v>
      </c>
      <c r="G9" s="155">
        <v>45.5</v>
      </c>
      <c r="H9" s="90">
        <v>493.5</v>
      </c>
      <c r="I9" s="103">
        <f t="shared" si="0"/>
        <v>1845.1</v>
      </c>
      <c r="J9" s="104">
        <f t="shared" si="1"/>
        <v>0</v>
      </c>
      <c r="K9" s="105">
        <v>1</v>
      </c>
      <c r="L9" s="13">
        <v>0.75</v>
      </c>
      <c r="M9" s="13">
        <f t="shared" si="2"/>
        <v>0.75</v>
      </c>
    </row>
    <row r="10" spans="1:13" ht="12.75">
      <c r="A10" s="87">
        <v>5</v>
      </c>
      <c r="B10" s="83" t="s">
        <v>138</v>
      </c>
      <c r="C10" s="101">
        <v>0</v>
      </c>
      <c r="D10" s="102"/>
      <c r="E10" s="102"/>
      <c r="F10" s="90">
        <v>2179.3</v>
      </c>
      <c r="G10" s="156">
        <v>45.5</v>
      </c>
      <c r="H10" s="90">
        <v>145.4</v>
      </c>
      <c r="I10" s="103">
        <f t="shared" si="0"/>
        <v>1988.4</v>
      </c>
      <c r="J10" s="104">
        <f t="shared" si="1"/>
        <v>0</v>
      </c>
      <c r="K10" s="105">
        <v>1</v>
      </c>
      <c r="L10" s="13">
        <v>0.75</v>
      </c>
      <c r="M10" s="13">
        <f t="shared" si="2"/>
        <v>0.75</v>
      </c>
    </row>
    <row r="11" spans="1:13" ht="12.75">
      <c r="A11" s="87">
        <v>6</v>
      </c>
      <c r="B11" s="83" t="s">
        <v>139</v>
      </c>
      <c r="C11" s="101">
        <v>0</v>
      </c>
      <c r="D11" s="102"/>
      <c r="E11" s="102"/>
      <c r="F11" s="90">
        <v>2542.2</v>
      </c>
      <c r="G11" s="155">
        <v>45.5</v>
      </c>
      <c r="H11" s="90">
        <v>401.1</v>
      </c>
      <c r="I11" s="103">
        <f t="shared" si="0"/>
        <v>2095.6</v>
      </c>
      <c r="J11" s="104">
        <f t="shared" si="1"/>
        <v>0</v>
      </c>
      <c r="K11" s="105">
        <v>1</v>
      </c>
      <c r="L11" s="13">
        <v>0.75</v>
      </c>
      <c r="M11" s="13">
        <f t="shared" si="2"/>
        <v>0.75</v>
      </c>
    </row>
    <row r="12" spans="1:13" ht="12.75">
      <c r="A12" s="87">
        <v>7</v>
      </c>
      <c r="B12" s="83" t="s">
        <v>140</v>
      </c>
      <c r="C12" s="101">
        <v>0</v>
      </c>
      <c r="D12" s="102"/>
      <c r="E12" s="102"/>
      <c r="F12" s="90">
        <v>2242.2</v>
      </c>
      <c r="G12" s="156">
        <v>45.5</v>
      </c>
      <c r="H12" s="90">
        <v>168.9</v>
      </c>
      <c r="I12" s="103">
        <f t="shared" si="0"/>
        <v>2027.7999999999997</v>
      </c>
      <c r="J12" s="104">
        <f t="shared" si="1"/>
        <v>0</v>
      </c>
      <c r="K12" s="105">
        <v>1</v>
      </c>
      <c r="L12" s="13">
        <v>0.75</v>
      </c>
      <c r="M12" s="13">
        <f t="shared" si="2"/>
        <v>0.75</v>
      </c>
    </row>
    <row r="13" spans="1:13" ht="12.75">
      <c r="A13" s="87">
        <v>8</v>
      </c>
      <c r="B13" s="83" t="s">
        <v>141</v>
      </c>
      <c r="C13" s="101">
        <v>0</v>
      </c>
      <c r="D13" s="102"/>
      <c r="E13" s="102"/>
      <c r="F13" s="90">
        <v>29788.9</v>
      </c>
      <c r="G13" s="157">
        <v>1086</v>
      </c>
      <c r="H13" s="90">
        <v>14698</v>
      </c>
      <c r="I13" s="103">
        <f t="shared" si="0"/>
        <v>14004.900000000001</v>
      </c>
      <c r="J13" s="104">
        <f t="shared" si="1"/>
        <v>0</v>
      </c>
      <c r="K13" s="105">
        <v>1</v>
      </c>
      <c r="L13" s="13">
        <v>0.75</v>
      </c>
      <c r="M13" s="13">
        <f t="shared" si="2"/>
        <v>0.75</v>
      </c>
    </row>
    <row r="14" spans="1:13" ht="12.75">
      <c r="A14" s="87">
        <v>9</v>
      </c>
      <c r="B14" s="83" t="s">
        <v>142</v>
      </c>
      <c r="C14" s="101">
        <v>0</v>
      </c>
      <c r="D14" s="102"/>
      <c r="E14" s="102"/>
      <c r="F14" s="90">
        <v>5364.4</v>
      </c>
      <c r="G14" s="155">
        <v>109.7</v>
      </c>
      <c r="H14" s="90">
        <v>1489.5</v>
      </c>
      <c r="I14" s="103">
        <f t="shared" si="0"/>
        <v>3765.2</v>
      </c>
      <c r="J14" s="104">
        <f t="shared" si="1"/>
        <v>0</v>
      </c>
      <c r="K14" s="105">
        <v>1</v>
      </c>
      <c r="L14" s="13">
        <v>0.75</v>
      </c>
      <c r="M14" s="13">
        <f t="shared" si="2"/>
        <v>0.75</v>
      </c>
    </row>
    <row r="15" spans="1:13" ht="12.75">
      <c r="A15" s="87">
        <v>10</v>
      </c>
      <c r="B15" s="83" t="s">
        <v>143</v>
      </c>
      <c r="C15" s="101">
        <v>0</v>
      </c>
      <c r="D15" s="102"/>
      <c r="E15" s="102"/>
      <c r="F15" s="90">
        <v>3830.6</v>
      </c>
      <c r="G15" s="156">
        <v>113.7</v>
      </c>
      <c r="H15" s="90">
        <v>1308.7</v>
      </c>
      <c r="I15" s="103">
        <f t="shared" si="0"/>
        <v>2408.2</v>
      </c>
      <c r="J15" s="104">
        <f t="shared" si="1"/>
        <v>0</v>
      </c>
      <c r="K15" s="105">
        <v>1</v>
      </c>
      <c r="L15" s="13">
        <v>0.75</v>
      </c>
      <c r="M15" s="13">
        <f t="shared" si="2"/>
        <v>0.75</v>
      </c>
    </row>
    <row r="16" spans="1:13" ht="12.75">
      <c r="A16" s="87">
        <v>11</v>
      </c>
      <c r="B16" s="83" t="s">
        <v>144</v>
      </c>
      <c r="C16" s="101">
        <v>0</v>
      </c>
      <c r="D16" s="102"/>
      <c r="E16" s="102"/>
      <c r="F16" s="90">
        <v>10742</v>
      </c>
      <c r="G16" s="156">
        <v>1556.5</v>
      </c>
      <c r="H16" s="90">
        <v>3076</v>
      </c>
      <c r="I16" s="103">
        <f t="shared" si="0"/>
        <v>6109.5</v>
      </c>
      <c r="J16" s="104">
        <f t="shared" si="1"/>
        <v>0</v>
      </c>
      <c r="K16" s="105">
        <v>1</v>
      </c>
      <c r="L16" s="13">
        <v>0.75</v>
      </c>
      <c r="M16" s="13">
        <f t="shared" si="2"/>
        <v>0.75</v>
      </c>
    </row>
    <row r="17" spans="1:13" ht="12.75">
      <c r="A17" s="87">
        <v>12</v>
      </c>
      <c r="B17" s="83" t="s">
        <v>145</v>
      </c>
      <c r="C17" s="101">
        <v>0</v>
      </c>
      <c r="D17" s="102"/>
      <c r="E17" s="102"/>
      <c r="F17" s="90">
        <v>2335.6</v>
      </c>
      <c r="G17" s="155">
        <v>45.5</v>
      </c>
      <c r="H17" s="90">
        <v>382.6</v>
      </c>
      <c r="I17" s="103">
        <f t="shared" si="0"/>
        <v>1907.5</v>
      </c>
      <c r="J17" s="104">
        <f t="shared" si="1"/>
        <v>0</v>
      </c>
      <c r="K17" s="105">
        <v>1</v>
      </c>
      <c r="L17" s="13">
        <v>0.75</v>
      </c>
      <c r="M17" s="13">
        <f t="shared" si="2"/>
        <v>0.75</v>
      </c>
    </row>
    <row r="18" spans="1:13" ht="12.75">
      <c r="A18" s="87">
        <v>13</v>
      </c>
      <c r="B18" s="83" t="s">
        <v>146</v>
      </c>
      <c r="C18" s="101">
        <v>0</v>
      </c>
      <c r="D18" s="102"/>
      <c r="E18" s="102"/>
      <c r="F18" s="90">
        <v>3878.1</v>
      </c>
      <c r="G18" s="156">
        <v>113.7</v>
      </c>
      <c r="H18" s="90">
        <v>1157.7</v>
      </c>
      <c r="I18" s="103">
        <f t="shared" si="0"/>
        <v>2606.7</v>
      </c>
      <c r="J18" s="104">
        <f t="shared" si="1"/>
        <v>0</v>
      </c>
      <c r="K18" s="105">
        <v>1</v>
      </c>
      <c r="L18" s="13">
        <v>0.75</v>
      </c>
      <c r="M18" s="13">
        <f t="shared" si="2"/>
        <v>0.75</v>
      </c>
    </row>
    <row r="19" spans="1:13" ht="12.75">
      <c r="A19" s="87">
        <v>14</v>
      </c>
      <c r="B19" s="83" t="s">
        <v>147</v>
      </c>
      <c r="C19" s="101">
        <v>0</v>
      </c>
      <c r="D19" s="102"/>
      <c r="E19" s="102"/>
      <c r="F19" s="90">
        <v>2228.5</v>
      </c>
      <c r="G19" s="155">
        <v>45.5</v>
      </c>
      <c r="H19" s="90">
        <v>170</v>
      </c>
      <c r="I19" s="103">
        <f t="shared" si="0"/>
        <v>2013</v>
      </c>
      <c r="J19" s="104">
        <f t="shared" si="1"/>
        <v>0</v>
      </c>
      <c r="K19" s="105">
        <v>1</v>
      </c>
      <c r="L19" s="13">
        <v>0.75</v>
      </c>
      <c r="M19" s="13">
        <f t="shared" si="2"/>
        <v>0.75</v>
      </c>
    </row>
    <row r="20" spans="1:13" ht="12.75">
      <c r="A20" s="87">
        <v>15</v>
      </c>
      <c r="B20" s="83" t="s">
        <v>148</v>
      </c>
      <c r="C20" s="101">
        <v>0</v>
      </c>
      <c r="D20" s="102"/>
      <c r="E20" s="102"/>
      <c r="F20" s="90">
        <v>3383.9</v>
      </c>
      <c r="G20" s="156">
        <v>45.5</v>
      </c>
      <c r="H20" s="90">
        <v>937.9</v>
      </c>
      <c r="I20" s="103">
        <f t="shared" si="0"/>
        <v>2400.5</v>
      </c>
      <c r="J20" s="104">
        <f t="shared" si="1"/>
        <v>0</v>
      </c>
      <c r="K20" s="105">
        <v>1</v>
      </c>
      <c r="L20" s="13">
        <v>0.75</v>
      </c>
      <c r="M20" s="13">
        <f t="shared" si="2"/>
        <v>0.75</v>
      </c>
    </row>
    <row r="21" spans="1:13" ht="12.75">
      <c r="A21" s="87">
        <v>16</v>
      </c>
      <c r="B21" s="83" t="s">
        <v>149</v>
      </c>
      <c r="C21" s="101">
        <v>0</v>
      </c>
      <c r="D21" s="102"/>
      <c r="E21" s="102"/>
      <c r="F21" s="90">
        <v>2160.3</v>
      </c>
      <c r="G21" s="156">
        <v>44.5</v>
      </c>
      <c r="H21" s="90">
        <v>478.4</v>
      </c>
      <c r="I21" s="103">
        <f t="shared" si="0"/>
        <v>1637.4</v>
      </c>
      <c r="J21" s="104">
        <f t="shared" si="1"/>
        <v>0</v>
      </c>
      <c r="K21" s="105">
        <v>1</v>
      </c>
      <c r="L21" s="13">
        <v>0.75</v>
      </c>
      <c r="M21" s="13">
        <f t="shared" si="2"/>
        <v>0.75</v>
      </c>
    </row>
    <row r="22" spans="1:13" ht="12.75">
      <c r="A22" s="87">
        <v>17</v>
      </c>
      <c r="B22" s="83" t="s">
        <v>150</v>
      </c>
      <c r="C22" s="101">
        <v>0</v>
      </c>
      <c r="D22" s="102"/>
      <c r="E22" s="102"/>
      <c r="F22" s="90">
        <v>2577.2</v>
      </c>
      <c r="G22" s="156">
        <v>112.7</v>
      </c>
      <c r="H22" s="90">
        <v>468.1</v>
      </c>
      <c r="I22" s="103">
        <f t="shared" si="0"/>
        <v>1996.4</v>
      </c>
      <c r="J22" s="104">
        <f t="shared" si="1"/>
        <v>0</v>
      </c>
      <c r="K22" s="105">
        <v>1</v>
      </c>
      <c r="L22" s="13">
        <v>0.75</v>
      </c>
      <c r="M22" s="13">
        <f t="shared" si="2"/>
        <v>0.75</v>
      </c>
    </row>
    <row r="23" spans="1:13" ht="12.75">
      <c r="A23" s="87">
        <v>18</v>
      </c>
      <c r="B23" s="83" t="s">
        <v>151</v>
      </c>
      <c r="C23" s="101">
        <v>0</v>
      </c>
      <c r="D23" s="102"/>
      <c r="E23" s="102"/>
      <c r="F23" s="90">
        <v>1899.4</v>
      </c>
      <c r="G23" s="156">
        <v>44.5</v>
      </c>
      <c r="H23" s="90">
        <v>141.7</v>
      </c>
      <c r="I23" s="103">
        <f t="shared" si="0"/>
        <v>1713.2</v>
      </c>
      <c r="J23" s="104">
        <f t="shared" si="1"/>
        <v>0</v>
      </c>
      <c r="K23" s="105">
        <v>1</v>
      </c>
      <c r="L23" s="13">
        <v>0.75</v>
      </c>
      <c r="M23" s="13">
        <f t="shared" si="2"/>
        <v>0.75</v>
      </c>
    </row>
    <row r="24" spans="1:13" ht="12.75">
      <c r="A24" s="87">
        <v>19</v>
      </c>
      <c r="B24" s="83" t="s">
        <v>152</v>
      </c>
      <c r="C24" s="101">
        <v>0</v>
      </c>
      <c r="D24" s="102"/>
      <c r="E24" s="102"/>
      <c r="F24" s="90">
        <v>5181.1</v>
      </c>
      <c r="G24" s="155">
        <v>2287.6</v>
      </c>
      <c r="H24" s="90">
        <v>375.9</v>
      </c>
      <c r="I24" s="103">
        <f t="shared" si="0"/>
        <v>2517.6000000000004</v>
      </c>
      <c r="J24" s="104">
        <f t="shared" si="1"/>
        <v>0</v>
      </c>
      <c r="K24" s="105">
        <v>1</v>
      </c>
      <c r="L24" s="13">
        <v>0.75</v>
      </c>
      <c r="M24" s="13">
        <f t="shared" si="2"/>
        <v>0.75</v>
      </c>
    </row>
    <row r="25" spans="1:13" ht="11.25">
      <c r="A25" s="87">
        <v>20</v>
      </c>
      <c r="B25" s="23"/>
      <c r="C25" s="101"/>
      <c r="D25" s="102"/>
      <c r="E25" s="102"/>
      <c r="F25" s="90"/>
      <c r="G25" s="90"/>
      <c r="H25" s="90"/>
      <c r="I25" s="103">
        <f t="shared" si="0"/>
        <v>0</v>
      </c>
      <c r="J25" s="104" t="e">
        <f t="shared" si="1"/>
        <v>#DIV/0!</v>
      </c>
      <c r="K25" s="105"/>
      <c r="L25" s="13">
        <v>0.75</v>
      </c>
      <c r="M25" s="13">
        <f t="shared" si="2"/>
        <v>0</v>
      </c>
    </row>
    <row r="26" spans="1:13" ht="11.25">
      <c r="A26" s="87">
        <v>21</v>
      </c>
      <c r="B26" s="23"/>
      <c r="C26" s="101"/>
      <c r="D26" s="102"/>
      <c r="E26" s="102"/>
      <c r="F26" s="90"/>
      <c r="G26" s="90"/>
      <c r="H26" s="90"/>
      <c r="I26" s="103">
        <f t="shared" si="0"/>
        <v>0</v>
      </c>
      <c r="J26" s="104" t="e">
        <f t="shared" si="1"/>
        <v>#DIV/0!</v>
      </c>
      <c r="K26" s="105"/>
      <c r="L26" s="13">
        <v>0.75</v>
      </c>
      <c r="M26" s="13">
        <f t="shared" si="2"/>
        <v>0</v>
      </c>
    </row>
    <row r="27" spans="1:13" ht="11.25">
      <c r="A27" s="87">
        <v>22</v>
      </c>
      <c r="B27" s="23"/>
      <c r="C27" s="101"/>
      <c r="D27" s="106"/>
      <c r="E27" s="106"/>
      <c r="F27" s="93"/>
      <c r="G27" s="93"/>
      <c r="H27" s="93"/>
      <c r="I27" s="103">
        <f t="shared" si="0"/>
        <v>0</v>
      </c>
      <c r="J27" s="104" t="e">
        <f t="shared" si="1"/>
        <v>#DIV/0!</v>
      </c>
      <c r="K27" s="105"/>
      <c r="L27" s="13">
        <v>0.75</v>
      </c>
      <c r="M27" s="13">
        <f t="shared" si="2"/>
        <v>0</v>
      </c>
    </row>
    <row r="28" spans="1:13" ht="11.25">
      <c r="A28" s="87">
        <v>23</v>
      </c>
      <c r="B28" s="23"/>
      <c r="C28" s="101"/>
      <c r="D28" s="106"/>
      <c r="E28" s="106"/>
      <c r="F28" s="93"/>
      <c r="G28" s="93"/>
      <c r="H28" s="93"/>
      <c r="I28" s="103">
        <f t="shared" si="0"/>
        <v>0</v>
      </c>
      <c r="J28" s="104" t="e">
        <f t="shared" si="1"/>
        <v>#DIV/0!</v>
      </c>
      <c r="K28" s="105"/>
      <c r="L28" s="13">
        <v>0.75</v>
      </c>
      <c r="M28" s="13">
        <f t="shared" si="2"/>
        <v>0</v>
      </c>
    </row>
    <row r="29" spans="1:13" ht="11.25">
      <c r="A29" s="87">
        <v>24</v>
      </c>
      <c r="B29" s="23"/>
      <c r="C29" s="101"/>
      <c r="D29" s="106"/>
      <c r="E29" s="106"/>
      <c r="F29" s="93"/>
      <c r="G29" s="93"/>
      <c r="H29" s="93"/>
      <c r="I29" s="103">
        <f t="shared" si="0"/>
        <v>0</v>
      </c>
      <c r="J29" s="104" t="e">
        <f t="shared" si="1"/>
        <v>#DIV/0!</v>
      </c>
      <c r="K29" s="105"/>
      <c r="L29" s="13">
        <v>0.75</v>
      </c>
      <c r="M29" s="13">
        <f t="shared" si="2"/>
        <v>0</v>
      </c>
    </row>
    <row r="30" spans="1:13" ht="11.25">
      <c r="A30" s="169" t="s">
        <v>37</v>
      </c>
      <c r="B30" s="169"/>
      <c r="C30" s="12">
        <f aca="true" t="shared" si="3" ref="C30:I30">SUM(C6:C29)</f>
        <v>0</v>
      </c>
      <c r="D30" s="12">
        <f t="shared" si="3"/>
        <v>0</v>
      </c>
      <c r="E30" s="12">
        <f t="shared" si="3"/>
        <v>0</v>
      </c>
      <c r="F30" s="143">
        <f>SUM(F6:F29)</f>
        <v>96315.90000000001</v>
      </c>
      <c r="G30" s="143">
        <f>SUM(G6:G29)</f>
        <v>10290.3</v>
      </c>
      <c r="H30" s="12">
        <f t="shared" si="3"/>
        <v>27586.400000000005</v>
      </c>
      <c r="I30" s="12">
        <f t="shared" si="3"/>
        <v>58439.19999999999</v>
      </c>
      <c r="J30" s="46" t="s">
        <v>5</v>
      </c>
      <c r="K30" s="47" t="s">
        <v>5</v>
      </c>
      <c r="L30" s="13">
        <v>0.75</v>
      </c>
      <c r="M30" s="36" t="s">
        <v>5</v>
      </c>
    </row>
    <row r="31" spans="1:11" s="18" customFormat="1" ht="11.25">
      <c r="A31" s="14"/>
      <c r="B31" s="15"/>
      <c r="C31" s="15"/>
      <c r="D31" s="16"/>
      <c r="E31" s="16"/>
      <c r="F31" s="16"/>
      <c r="G31" s="16"/>
      <c r="H31" s="16"/>
      <c r="I31" s="19"/>
      <c r="J31" s="15"/>
      <c r="K31" s="17"/>
    </row>
    <row r="32" spans="1:11" s="18" customFormat="1" ht="11.25">
      <c r="A32" s="14"/>
      <c r="B32" s="15"/>
      <c r="C32" s="15"/>
      <c r="D32" s="16"/>
      <c r="E32" s="16"/>
      <c r="F32" s="16"/>
      <c r="G32" s="16"/>
      <c r="H32" s="16"/>
      <c r="I32" s="19"/>
      <c r="J32" s="15"/>
      <c r="K32" s="17"/>
    </row>
    <row r="33" spans="1:11" s="18" customFormat="1" ht="11.25">
      <c r="A33" s="14"/>
      <c r="B33" s="15"/>
      <c r="C33" s="15"/>
      <c r="D33" s="16"/>
      <c r="E33" s="16"/>
      <c r="F33" s="16"/>
      <c r="G33" s="16"/>
      <c r="H33" s="16"/>
      <c r="I33" s="19"/>
      <c r="J33" s="15"/>
      <c r="K33" s="17"/>
    </row>
    <row r="34" spans="1:11" s="18" customFormat="1" ht="11.25">
      <c r="A34" s="14"/>
      <c r="B34" s="15"/>
      <c r="C34" s="15"/>
      <c r="D34" s="16"/>
      <c r="E34" s="16"/>
      <c r="F34" s="16"/>
      <c r="G34" s="16"/>
      <c r="H34" s="16"/>
      <c r="I34" s="19"/>
      <c r="J34" s="19"/>
      <c r="K34" s="17"/>
    </row>
    <row r="35" spans="1:11" s="18" customFormat="1" ht="11.25">
      <c r="A35" s="14"/>
      <c r="B35" s="15"/>
      <c r="C35" s="15"/>
      <c r="D35" s="16"/>
      <c r="E35" s="16"/>
      <c r="F35" s="16"/>
      <c r="G35" s="16"/>
      <c r="H35" s="16"/>
      <c r="I35" s="19"/>
      <c r="J35" s="15"/>
      <c r="K35" s="17"/>
    </row>
    <row r="36" spans="1:11" s="18" customFormat="1" ht="11.25">
      <c r="A36" s="14"/>
      <c r="B36" s="15"/>
      <c r="C36" s="15"/>
      <c r="D36" s="16"/>
      <c r="E36" s="16"/>
      <c r="F36" s="16"/>
      <c r="G36" s="16"/>
      <c r="H36" s="16"/>
      <c r="I36" s="19"/>
      <c r="J36" s="15"/>
      <c r="K36" s="17"/>
    </row>
    <row r="37" spans="1:11" s="18" customFormat="1" ht="11.25">
      <c r="A37" s="14"/>
      <c r="B37" s="15"/>
      <c r="C37" s="15"/>
      <c r="D37" s="16"/>
      <c r="E37" s="16"/>
      <c r="F37" s="16"/>
      <c r="G37" s="16"/>
      <c r="H37" s="16"/>
      <c r="I37" s="19"/>
      <c r="J37" s="15"/>
      <c r="K37" s="17"/>
    </row>
    <row r="38" spans="1:11" s="18" customFormat="1" ht="11.25">
      <c r="A38" s="17"/>
      <c r="D38" s="16"/>
      <c r="E38" s="16"/>
      <c r="F38" s="16"/>
      <c r="G38" s="16"/>
      <c r="H38" s="16"/>
      <c r="I38" s="19"/>
      <c r="K38" s="17"/>
    </row>
    <row r="39" spans="1:11" s="18" customFormat="1" ht="11.25">
      <c r="A39" s="17"/>
      <c r="D39" s="16"/>
      <c r="E39" s="16"/>
      <c r="F39" s="16"/>
      <c r="G39" s="16"/>
      <c r="H39" s="16"/>
      <c r="I39" s="19"/>
      <c r="K39" s="17"/>
    </row>
    <row r="40" spans="1:11" s="18" customFormat="1" ht="11.25">
      <c r="A40" s="17"/>
      <c r="D40" s="16"/>
      <c r="E40" s="16"/>
      <c r="F40" s="16"/>
      <c r="G40" s="16"/>
      <c r="H40" s="16"/>
      <c r="I40" s="19"/>
      <c r="K40" s="17"/>
    </row>
    <row r="41" spans="1:11" s="18" customFormat="1" ht="11.25">
      <c r="A41" s="17"/>
      <c r="I41" s="48"/>
      <c r="K41" s="17"/>
    </row>
    <row r="42" spans="1:11" s="18" customFormat="1" ht="11.25">
      <c r="A42" s="17"/>
      <c r="I42" s="48"/>
      <c r="K42" s="17"/>
    </row>
    <row r="43" ht="11.25">
      <c r="I43" s="49"/>
    </row>
    <row r="44" ht="11.25">
      <c r="I44" s="49"/>
    </row>
    <row r="45" ht="11.25">
      <c r="I45" s="49"/>
    </row>
    <row r="46" ht="11.25">
      <c r="I46" s="49"/>
    </row>
    <row r="47" ht="11.25">
      <c r="I47" s="49"/>
    </row>
    <row r="48" ht="11.25">
      <c r="I48" s="49"/>
    </row>
    <row r="49" ht="11.25">
      <c r="I49" s="49"/>
    </row>
    <row r="50" ht="11.25">
      <c r="I50" s="49"/>
    </row>
    <row r="51" ht="11.25">
      <c r="I51" s="49"/>
    </row>
    <row r="52" ht="11.25">
      <c r="I52" s="49"/>
    </row>
    <row r="53" ht="11.25">
      <c r="I53" s="49"/>
    </row>
    <row r="54" ht="11.25">
      <c r="I54" s="49"/>
    </row>
    <row r="55" ht="11.25">
      <c r="I55" s="49"/>
    </row>
    <row r="56" ht="11.25">
      <c r="I56" s="49"/>
    </row>
    <row r="57" ht="11.25">
      <c r="I57" s="49"/>
    </row>
    <row r="58" ht="11.25">
      <c r="I58" s="49"/>
    </row>
    <row r="59" ht="11.25">
      <c r="I59" s="49"/>
    </row>
    <row r="60" ht="11.25">
      <c r="I60" s="49"/>
    </row>
    <row r="61" ht="11.25">
      <c r="I61" s="49"/>
    </row>
    <row r="62" ht="11.25">
      <c r="I62" s="49"/>
    </row>
    <row r="63" ht="11.25">
      <c r="I63" s="49"/>
    </row>
    <row r="64" ht="11.25">
      <c r="I64" s="49"/>
    </row>
    <row r="65" ht="11.25">
      <c r="I65" s="49"/>
    </row>
    <row r="66" ht="11.25">
      <c r="I66" s="49"/>
    </row>
    <row r="67" ht="11.25">
      <c r="I67" s="49"/>
    </row>
    <row r="68" ht="11.25">
      <c r="I68" s="49"/>
    </row>
    <row r="69" ht="11.25">
      <c r="I69" s="49"/>
    </row>
    <row r="70" ht="11.25">
      <c r="I70" s="49"/>
    </row>
    <row r="71" ht="11.25">
      <c r="I71" s="49"/>
    </row>
    <row r="72" ht="11.25">
      <c r="I72" s="49"/>
    </row>
    <row r="73" ht="11.25">
      <c r="I73" s="49"/>
    </row>
    <row r="74" ht="11.25">
      <c r="I74" s="49"/>
    </row>
    <row r="75" ht="11.25">
      <c r="I75" s="49"/>
    </row>
    <row r="76" ht="11.25">
      <c r="I76" s="49"/>
    </row>
    <row r="77" ht="11.25">
      <c r="I77" s="49"/>
    </row>
    <row r="78" ht="11.25">
      <c r="I78" s="49"/>
    </row>
    <row r="79" ht="11.25">
      <c r="I79" s="49"/>
    </row>
    <row r="80" ht="11.25">
      <c r="I80" s="49"/>
    </row>
    <row r="81" ht="11.25">
      <c r="I81" s="49"/>
    </row>
    <row r="82" ht="11.25">
      <c r="I82" s="49"/>
    </row>
    <row r="83" ht="11.25">
      <c r="I83" s="49"/>
    </row>
    <row r="84" ht="11.25">
      <c r="I84" s="49"/>
    </row>
    <row r="85" ht="11.25">
      <c r="I85" s="49"/>
    </row>
    <row r="86" ht="11.25">
      <c r="I86" s="49"/>
    </row>
    <row r="87" ht="11.25">
      <c r="I87" s="49"/>
    </row>
    <row r="88" ht="11.25">
      <c r="I88" s="49"/>
    </row>
    <row r="89" ht="11.25">
      <c r="I89" s="49"/>
    </row>
    <row r="90" ht="11.25">
      <c r="I90" s="49"/>
    </row>
    <row r="91" ht="11.25">
      <c r="I91" s="49"/>
    </row>
    <row r="92" ht="11.25">
      <c r="I92" s="49"/>
    </row>
    <row r="93" ht="11.25">
      <c r="I93" s="49"/>
    </row>
    <row r="94" ht="11.25">
      <c r="I94" s="49"/>
    </row>
    <row r="95" ht="11.25">
      <c r="I95" s="49"/>
    </row>
    <row r="96" ht="11.25">
      <c r="I96" s="49"/>
    </row>
    <row r="97" ht="11.25">
      <c r="I97" s="49"/>
    </row>
    <row r="98" ht="11.25">
      <c r="I98" s="49"/>
    </row>
    <row r="99" ht="11.25">
      <c r="I99" s="49"/>
    </row>
    <row r="100" ht="11.25">
      <c r="I100" s="49"/>
    </row>
    <row r="101" ht="11.25">
      <c r="I101" s="49"/>
    </row>
    <row r="102" ht="11.25">
      <c r="I102" s="49"/>
    </row>
    <row r="103" ht="11.25">
      <c r="I103" s="49"/>
    </row>
    <row r="104" ht="11.25">
      <c r="I104" s="49"/>
    </row>
    <row r="105" ht="11.25">
      <c r="I105" s="49"/>
    </row>
    <row r="106" ht="11.25">
      <c r="I106" s="49"/>
    </row>
    <row r="107" ht="11.25">
      <c r="I107" s="49"/>
    </row>
    <row r="108" ht="11.25">
      <c r="I108" s="49"/>
    </row>
    <row r="109" ht="11.25">
      <c r="I109" s="49"/>
    </row>
    <row r="110" ht="11.25">
      <c r="I110" s="49"/>
    </row>
    <row r="111" ht="11.25">
      <c r="I111" s="49"/>
    </row>
    <row r="112" ht="11.25">
      <c r="I112" s="49"/>
    </row>
    <row r="113" ht="11.25">
      <c r="I113" s="49"/>
    </row>
    <row r="114" ht="11.25">
      <c r="I114" s="49"/>
    </row>
    <row r="115" ht="11.25">
      <c r="I115" s="49"/>
    </row>
    <row r="116" ht="11.25">
      <c r="I116" s="49"/>
    </row>
    <row r="117" ht="11.25">
      <c r="I117" s="49"/>
    </row>
    <row r="118" ht="11.25">
      <c r="I118" s="49"/>
    </row>
    <row r="119" ht="11.25">
      <c r="I119" s="49"/>
    </row>
    <row r="120" ht="11.25">
      <c r="I120" s="49"/>
    </row>
    <row r="121" ht="11.25">
      <c r="I121" s="49"/>
    </row>
    <row r="122" ht="11.25">
      <c r="I122" s="49"/>
    </row>
    <row r="123" ht="11.25">
      <c r="I123" s="49"/>
    </row>
    <row r="124" ht="11.25">
      <c r="I124" s="49"/>
    </row>
    <row r="125" ht="11.25">
      <c r="I125" s="49"/>
    </row>
    <row r="126" ht="11.25">
      <c r="I126" s="49"/>
    </row>
    <row r="127" ht="11.25">
      <c r="I127" s="49"/>
    </row>
    <row r="128" ht="11.25">
      <c r="I128" s="49"/>
    </row>
    <row r="129" ht="11.25">
      <c r="I129" s="49"/>
    </row>
    <row r="130" ht="11.25">
      <c r="I130" s="49"/>
    </row>
    <row r="131" ht="11.25">
      <c r="I131" s="49"/>
    </row>
    <row r="132" ht="11.25">
      <c r="I132" s="49"/>
    </row>
    <row r="133" ht="11.25">
      <c r="I133" s="49"/>
    </row>
    <row r="134" ht="11.25">
      <c r="I134" s="49"/>
    </row>
    <row r="135" ht="11.25">
      <c r="I135" s="49"/>
    </row>
    <row r="136" ht="11.25">
      <c r="I136" s="49"/>
    </row>
    <row r="137" ht="11.25">
      <c r="I137" s="49"/>
    </row>
    <row r="138" ht="11.25">
      <c r="I138" s="49"/>
    </row>
    <row r="139" ht="11.25">
      <c r="I139" s="49"/>
    </row>
    <row r="140" ht="11.25">
      <c r="I140" s="49"/>
    </row>
    <row r="141" ht="11.25">
      <c r="I141" s="49"/>
    </row>
    <row r="142" ht="11.25">
      <c r="I142" s="49"/>
    </row>
    <row r="143" ht="11.25">
      <c r="I143" s="49"/>
    </row>
    <row r="144" ht="11.25">
      <c r="I144" s="49"/>
    </row>
    <row r="145" ht="11.25">
      <c r="I145" s="49"/>
    </row>
    <row r="146" ht="11.25">
      <c r="I146" s="49"/>
    </row>
    <row r="147" ht="11.25">
      <c r="I147" s="49"/>
    </row>
    <row r="148" ht="11.25">
      <c r="I148" s="49"/>
    </row>
    <row r="149" ht="11.25">
      <c r="I149" s="49"/>
    </row>
    <row r="150" ht="11.25">
      <c r="I150" s="49"/>
    </row>
    <row r="151" ht="11.25">
      <c r="I151" s="49"/>
    </row>
    <row r="152" ht="11.25">
      <c r="I152" s="49"/>
    </row>
    <row r="153" ht="11.25">
      <c r="I153" s="49"/>
    </row>
    <row r="154" ht="11.25">
      <c r="I154" s="49"/>
    </row>
    <row r="155" ht="11.25">
      <c r="I155" s="49"/>
    </row>
    <row r="156" ht="11.25">
      <c r="I156" s="49"/>
    </row>
    <row r="157" ht="11.25">
      <c r="I157" s="49"/>
    </row>
    <row r="158" ht="11.25">
      <c r="I158" s="49"/>
    </row>
    <row r="159" ht="11.25">
      <c r="I159" s="49"/>
    </row>
    <row r="160" ht="11.25">
      <c r="I160" s="49"/>
    </row>
    <row r="161" ht="11.25">
      <c r="I161" s="49"/>
    </row>
    <row r="162" ht="11.25">
      <c r="I162" s="49"/>
    </row>
    <row r="163" ht="11.25">
      <c r="I163" s="49"/>
    </row>
    <row r="164" ht="11.25">
      <c r="I164" s="49"/>
    </row>
    <row r="165" ht="11.25">
      <c r="I165" s="49"/>
    </row>
    <row r="166" ht="11.25">
      <c r="I166" s="49"/>
    </row>
    <row r="167" ht="11.25">
      <c r="I167" s="49"/>
    </row>
    <row r="168" ht="11.25">
      <c r="I168" s="49"/>
    </row>
    <row r="169" ht="11.25">
      <c r="I169" s="49"/>
    </row>
    <row r="170" ht="11.25">
      <c r="I170" s="49"/>
    </row>
    <row r="171" ht="11.25">
      <c r="I171" s="49"/>
    </row>
    <row r="172" ht="11.25">
      <c r="I172" s="49"/>
    </row>
    <row r="173" ht="11.25">
      <c r="I173" s="49"/>
    </row>
    <row r="174" ht="11.25">
      <c r="I174" s="49"/>
    </row>
    <row r="175" ht="11.25">
      <c r="I175" s="49"/>
    </row>
    <row r="176" ht="11.25">
      <c r="I176" s="49"/>
    </row>
    <row r="177" ht="11.25">
      <c r="I177" s="49"/>
    </row>
    <row r="178" ht="11.25">
      <c r="I178" s="49"/>
    </row>
    <row r="179" ht="11.25">
      <c r="I179" s="49"/>
    </row>
    <row r="180" ht="11.25">
      <c r="I180" s="49"/>
    </row>
    <row r="181" ht="11.25">
      <c r="I181" s="49"/>
    </row>
    <row r="182" ht="11.25">
      <c r="I182" s="49"/>
    </row>
    <row r="183" ht="11.25">
      <c r="I183" s="49"/>
    </row>
    <row r="184" ht="11.25">
      <c r="I184" s="49"/>
    </row>
    <row r="185" ht="11.25">
      <c r="I185" s="49"/>
    </row>
    <row r="186" ht="11.25">
      <c r="I186" s="49"/>
    </row>
    <row r="187" ht="11.25">
      <c r="I187" s="49"/>
    </row>
    <row r="188" ht="11.25">
      <c r="I188" s="49"/>
    </row>
    <row r="189" ht="11.25">
      <c r="I189" s="49"/>
    </row>
    <row r="190" ht="11.25">
      <c r="I190" s="49"/>
    </row>
    <row r="191" ht="11.25">
      <c r="I191" s="49"/>
    </row>
    <row r="192" ht="11.25">
      <c r="I192" s="49"/>
    </row>
    <row r="193" ht="11.25">
      <c r="I193" s="49"/>
    </row>
    <row r="194" ht="11.25">
      <c r="I194" s="49"/>
    </row>
    <row r="195" ht="11.25">
      <c r="I195" s="49"/>
    </row>
    <row r="196" ht="11.25">
      <c r="I196" s="49"/>
    </row>
    <row r="197" ht="11.25">
      <c r="I197" s="49"/>
    </row>
    <row r="198" ht="11.25">
      <c r="I198" s="49"/>
    </row>
    <row r="199" ht="11.25">
      <c r="I199" s="49"/>
    </row>
    <row r="200" ht="11.25">
      <c r="I200" s="49"/>
    </row>
    <row r="201" ht="11.25">
      <c r="I201" s="49"/>
    </row>
    <row r="202" ht="11.25">
      <c r="I202" s="49"/>
    </row>
    <row r="203" ht="11.25">
      <c r="I203" s="49"/>
    </row>
    <row r="204" ht="11.25">
      <c r="I204" s="49"/>
    </row>
    <row r="205" ht="11.25">
      <c r="I205" s="49"/>
    </row>
    <row r="206" ht="11.25">
      <c r="I206" s="49"/>
    </row>
    <row r="207" ht="11.25">
      <c r="I207" s="49"/>
    </row>
    <row r="208" ht="11.25">
      <c r="I208" s="49"/>
    </row>
    <row r="209" ht="11.25">
      <c r="I209" s="49"/>
    </row>
    <row r="210" ht="11.25">
      <c r="I210" s="49"/>
    </row>
    <row r="211" ht="11.25">
      <c r="I211" s="49"/>
    </row>
    <row r="212" ht="11.25">
      <c r="I212" s="49"/>
    </row>
    <row r="213" ht="11.25">
      <c r="I213" s="49"/>
    </row>
    <row r="214" ht="11.25">
      <c r="I214" s="49"/>
    </row>
    <row r="215" ht="11.25">
      <c r="I215" s="49"/>
    </row>
    <row r="216" ht="11.25">
      <c r="I216" s="49"/>
    </row>
    <row r="217" ht="11.25">
      <c r="I217" s="49"/>
    </row>
    <row r="218" ht="11.25">
      <c r="I218" s="49"/>
    </row>
    <row r="219" ht="11.25">
      <c r="I219" s="49"/>
    </row>
    <row r="220" ht="11.25">
      <c r="I220" s="49"/>
    </row>
    <row r="221" ht="11.25">
      <c r="I221" s="49"/>
    </row>
    <row r="222" ht="11.25">
      <c r="I222" s="49"/>
    </row>
    <row r="223" ht="11.25">
      <c r="I223" s="49"/>
    </row>
    <row r="224" ht="11.25">
      <c r="I224" s="49"/>
    </row>
    <row r="225" ht="11.25">
      <c r="I225" s="49"/>
    </row>
    <row r="226" ht="11.25">
      <c r="I226" s="49"/>
    </row>
    <row r="227" ht="11.25">
      <c r="I227" s="49"/>
    </row>
    <row r="228" ht="11.25">
      <c r="I228" s="49"/>
    </row>
    <row r="229" ht="11.25">
      <c r="I229" s="49"/>
    </row>
    <row r="230" ht="11.25">
      <c r="I230" s="49"/>
    </row>
    <row r="231" ht="11.25">
      <c r="I231" s="49"/>
    </row>
    <row r="232" ht="11.25">
      <c r="I232" s="49"/>
    </row>
    <row r="233" ht="11.25">
      <c r="I233" s="49"/>
    </row>
    <row r="234" ht="11.25">
      <c r="I234" s="49"/>
    </row>
    <row r="235" ht="11.25">
      <c r="I235" s="49"/>
    </row>
    <row r="236" ht="11.25">
      <c r="I236" s="49"/>
    </row>
    <row r="237" ht="11.25">
      <c r="I237" s="49"/>
    </row>
    <row r="238" ht="11.25">
      <c r="I238" s="49"/>
    </row>
    <row r="239" ht="11.25">
      <c r="I239" s="49"/>
    </row>
    <row r="240" ht="11.25">
      <c r="I240" s="49"/>
    </row>
    <row r="241" ht="11.25">
      <c r="I241" s="49"/>
    </row>
    <row r="242" ht="11.25">
      <c r="I242" s="49"/>
    </row>
    <row r="243" ht="11.25">
      <c r="I243" s="49"/>
    </row>
    <row r="244" ht="11.25">
      <c r="I244" s="49"/>
    </row>
    <row r="245" ht="11.25">
      <c r="I245" s="49"/>
    </row>
    <row r="246" ht="11.25">
      <c r="I246" s="49"/>
    </row>
    <row r="247" ht="11.25">
      <c r="I247" s="49"/>
    </row>
    <row r="248" ht="11.25">
      <c r="I248" s="49"/>
    </row>
    <row r="249" ht="11.25">
      <c r="I249" s="49"/>
    </row>
    <row r="250" ht="11.25">
      <c r="I250" s="49"/>
    </row>
    <row r="251" ht="11.25">
      <c r="I251" s="49"/>
    </row>
    <row r="252" ht="11.25">
      <c r="I252" s="49"/>
    </row>
    <row r="253" ht="11.25">
      <c r="I253" s="49"/>
    </row>
    <row r="254" ht="11.25">
      <c r="I254" s="49"/>
    </row>
    <row r="255" ht="11.25">
      <c r="I255" s="49"/>
    </row>
    <row r="256" ht="11.25">
      <c r="I256" s="49"/>
    </row>
    <row r="257" ht="11.25">
      <c r="I257" s="49"/>
    </row>
    <row r="258" ht="11.25">
      <c r="I258" s="49"/>
    </row>
    <row r="259" ht="11.25">
      <c r="I259" s="49"/>
    </row>
    <row r="260" ht="11.25">
      <c r="I260" s="49"/>
    </row>
    <row r="261" ht="11.25">
      <c r="I261" s="49"/>
    </row>
    <row r="262" ht="11.25">
      <c r="I262" s="49"/>
    </row>
    <row r="263" ht="11.25">
      <c r="I263" s="49"/>
    </row>
    <row r="264" ht="11.25">
      <c r="I264" s="49"/>
    </row>
    <row r="265" ht="11.25">
      <c r="I265" s="49"/>
    </row>
    <row r="266" ht="11.25">
      <c r="I266" s="49"/>
    </row>
    <row r="267" ht="11.25">
      <c r="I267" s="49"/>
    </row>
    <row r="268" ht="11.25">
      <c r="I268" s="49"/>
    </row>
    <row r="269" ht="11.25">
      <c r="I269" s="49"/>
    </row>
    <row r="270" ht="11.25">
      <c r="I270" s="49"/>
    </row>
    <row r="271" ht="11.25">
      <c r="I271" s="49"/>
    </row>
    <row r="272" ht="11.25">
      <c r="I272" s="49"/>
    </row>
    <row r="273" ht="11.25">
      <c r="I273" s="49"/>
    </row>
    <row r="274" ht="11.25">
      <c r="I274" s="49"/>
    </row>
    <row r="275" ht="11.25">
      <c r="I275" s="49"/>
    </row>
    <row r="276" ht="11.25">
      <c r="I276" s="49"/>
    </row>
    <row r="277" ht="11.25">
      <c r="I277" s="49"/>
    </row>
    <row r="278" ht="11.25">
      <c r="I278" s="49"/>
    </row>
    <row r="279" ht="11.25">
      <c r="I279" s="49"/>
    </row>
    <row r="280" ht="11.25">
      <c r="I280" s="49"/>
    </row>
    <row r="281" ht="11.25">
      <c r="I281" s="49"/>
    </row>
    <row r="282" ht="11.25">
      <c r="I282" s="49"/>
    </row>
    <row r="283" ht="11.25">
      <c r="I283" s="49"/>
    </row>
    <row r="284" ht="11.25">
      <c r="I284" s="49"/>
    </row>
    <row r="285" ht="11.25">
      <c r="I285" s="49"/>
    </row>
    <row r="286" ht="11.25">
      <c r="I286" s="49"/>
    </row>
    <row r="287" ht="11.25">
      <c r="I287" s="49"/>
    </row>
    <row r="288" ht="11.25">
      <c r="I288" s="49"/>
    </row>
    <row r="289" ht="11.25">
      <c r="I289" s="49"/>
    </row>
    <row r="290" ht="11.25">
      <c r="I290" s="49"/>
    </row>
    <row r="291" ht="11.25">
      <c r="I291" s="49"/>
    </row>
    <row r="292" ht="11.25">
      <c r="I292" s="49"/>
    </row>
    <row r="293" ht="11.25">
      <c r="I293" s="49"/>
    </row>
    <row r="294" ht="11.25">
      <c r="I294" s="49"/>
    </row>
    <row r="295" ht="11.25">
      <c r="I295" s="49"/>
    </row>
    <row r="296" ht="11.25">
      <c r="I296" s="49"/>
    </row>
    <row r="297" ht="11.25">
      <c r="I297" s="49"/>
    </row>
    <row r="298" ht="11.25">
      <c r="I298" s="49"/>
    </row>
    <row r="299" ht="11.25">
      <c r="I299" s="49"/>
    </row>
    <row r="300" ht="11.25">
      <c r="I300" s="49"/>
    </row>
    <row r="301" ht="11.25">
      <c r="I301" s="49"/>
    </row>
    <row r="302" ht="11.25">
      <c r="I302" s="49"/>
    </row>
    <row r="303" ht="11.25">
      <c r="I303" s="49"/>
    </row>
    <row r="304" ht="11.25">
      <c r="I304" s="49"/>
    </row>
    <row r="305" ht="11.25">
      <c r="I305" s="49"/>
    </row>
    <row r="306" ht="11.25">
      <c r="I306" s="49"/>
    </row>
    <row r="307" ht="11.25">
      <c r="I307" s="49"/>
    </row>
    <row r="308" ht="11.25">
      <c r="I308" s="49"/>
    </row>
    <row r="309" ht="11.25">
      <c r="I309" s="49"/>
    </row>
    <row r="310" ht="11.25">
      <c r="I310" s="49"/>
    </row>
    <row r="311" ht="11.25">
      <c r="I311" s="49"/>
    </row>
    <row r="312" ht="11.25">
      <c r="I312" s="49"/>
    </row>
    <row r="313" ht="11.25">
      <c r="I313" s="49"/>
    </row>
    <row r="314" ht="11.25">
      <c r="I314" s="49"/>
    </row>
    <row r="315" ht="11.25">
      <c r="I315" s="49"/>
    </row>
    <row r="316" ht="11.25">
      <c r="I316" s="49"/>
    </row>
    <row r="317" ht="11.25">
      <c r="I317" s="49"/>
    </row>
    <row r="318" ht="11.25">
      <c r="I318" s="49"/>
    </row>
    <row r="319" ht="11.25">
      <c r="I319" s="49"/>
    </row>
    <row r="320" ht="11.25">
      <c r="I320" s="49"/>
    </row>
    <row r="321" ht="11.25">
      <c r="I321" s="49"/>
    </row>
    <row r="322" ht="11.25">
      <c r="I322" s="49"/>
    </row>
    <row r="323" ht="11.25">
      <c r="I323" s="49"/>
    </row>
    <row r="324" ht="11.25">
      <c r="I324" s="49"/>
    </row>
    <row r="325" ht="11.25">
      <c r="I325" s="49"/>
    </row>
    <row r="326" ht="11.25">
      <c r="I326" s="49"/>
    </row>
    <row r="327" ht="11.25">
      <c r="I327" s="49"/>
    </row>
    <row r="328" ht="11.25">
      <c r="I328" s="49"/>
    </row>
    <row r="329" ht="11.25">
      <c r="I329" s="49"/>
    </row>
    <row r="330" ht="11.25">
      <c r="I330" s="49"/>
    </row>
    <row r="331" ht="11.25">
      <c r="I331" s="49"/>
    </row>
    <row r="332" ht="11.25">
      <c r="I332" s="49"/>
    </row>
    <row r="333" ht="11.25">
      <c r="I333" s="49"/>
    </row>
    <row r="334" ht="11.25">
      <c r="I334" s="49"/>
    </row>
    <row r="335" ht="11.25">
      <c r="I335" s="49"/>
    </row>
    <row r="336" ht="11.25">
      <c r="I336" s="49"/>
    </row>
    <row r="337" ht="11.25">
      <c r="I337" s="49"/>
    </row>
    <row r="338" ht="11.25">
      <c r="I338" s="49"/>
    </row>
    <row r="339" ht="11.25">
      <c r="I339" s="49"/>
    </row>
    <row r="340" ht="11.25">
      <c r="I340" s="49"/>
    </row>
    <row r="341" ht="11.25">
      <c r="I341" s="49"/>
    </row>
    <row r="342" ht="11.25">
      <c r="I342" s="49"/>
    </row>
    <row r="343" ht="11.25">
      <c r="I343" s="49"/>
    </row>
    <row r="344" ht="11.25">
      <c r="I344" s="49"/>
    </row>
    <row r="345" ht="11.25">
      <c r="I345" s="49"/>
    </row>
    <row r="346" ht="11.25">
      <c r="I346" s="49"/>
    </row>
    <row r="347" ht="11.25">
      <c r="I347" s="49"/>
    </row>
    <row r="348" ht="11.25">
      <c r="I348" s="49"/>
    </row>
    <row r="349" ht="11.25">
      <c r="I349" s="49"/>
    </row>
    <row r="350" ht="11.25">
      <c r="I350" s="49"/>
    </row>
    <row r="351" ht="11.25">
      <c r="I351" s="49"/>
    </row>
    <row r="352" ht="11.25">
      <c r="I352" s="49"/>
    </row>
    <row r="353" ht="11.25">
      <c r="I353" s="49"/>
    </row>
    <row r="354" ht="11.25">
      <c r="I354" s="49"/>
    </row>
    <row r="355" ht="11.25">
      <c r="I355" s="49"/>
    </row>
    <row r="356" ht="11.25">
      <c r="I356" s="49"/>
    </row>
    <row r="357" ht="11.25">
      <c r="I357" s="49"/>
    </row>
    <row r="358" ht="11.25">
      <c r="I358" s="49"/>
    </row>
    <row r="359" ht="11.25">
      <c r="I359" s="49"/>
    </row>
    <row r="360" ht="11.25">
      <c r="I360" s="49"/>
    </row>
    <row r="361" ht="11.25">
      <c r="I361" s="49"/>
    </row>
    <row r="362" ht="11.25">
      <c r="I362" s="49"/>
    </row>
    <row r="363" ht="11.25">
      <c r="I363" s="49"/>
    </row>
    <row r="364" ht="11.25">
      <c r="I364" s="49"/>
    </row>
    <row r="365" ht="11.25">
      <c r="I365" s="49"/>
    </row>
    <row r="366" ht="11.25">
      <c r="I366" s="49"/>
    </row>
    <row r="367" ht="11.25">
      <c r="I367" s="49"/>
    </row>
    <row r="368" ht="11.25">
      <c r="I368" s="49"/>
    </row>
    <row r="369" ht="11.25">
      <c r="I369" s="49"/>
    </row>
    <row r="370" ht="11.25">
      <c r="I370" s="49"/>
    </row>
    <row r="371" ht="11.25">
      <c r="I371" s="49"/>
    </row>
    <row r="372" ht="11.25">
      <c r="I372" s="49"/>
    </row>
    <row r="373" ht="11.25">
      <c r="I373" s="49"/>
    </row>
    <row r="374" ht="11.25">
      <c r="I374" s="49"/>
    </row>
    <row r="375" ht="11.25">
      <c r="I375" s="49"/>
    </row>
    <row r="376" ht="11.25">
      <c r="I376" s="49"/>
    </row>
    <row r="377" ht="11.25">
      <c r="I377" s="49"/>
    </row>
    <row r="378" ht="11.25">
      <c r="I378" s="49"/>
    </row>
    <row r="379" ht="11.25">
      <c r="I379" s="49"/>
    </row>
    <row r="380" ht="11.25">
      <c r="I380" s="49"/>
    </row>
    <row r="381" ht="11.25">
      <c r="I381" s="49"/>
    </row>
    <row r="382" ht="11.25">
      <c r="I382" s="49"/>
    </row>
    <row r="383" ht="11.25">
      <c r="I383" s="49"/>
    </row>
    <row r="384" ht="11.25">
      <c r="I384" s="49"/>
    </row>
    <row r="385" ht="11.25">
      <c r="I385" s="49"/>
    </row>
    <row r="386" ht="11.25">
      <c r="I386" s="49"/>
    </row>
    <row r="387" ht="11.25">
      <c r="I387" s="49"/>
    </row>
    <row r="388" ht="11.25">
      <c r="I388" s="49"/>
    </row>
    <row r="389" ht="11.25">
      <c r="I389" s="49"/>
    </row>
    <row r="390" ht="11.25">
      <c r="I390" s="49"/>
    </row>
    <row r="391" ht="11.25">
      <c r="I391" s="49"/>
    </row>
    <row r="392" ht="11.25">
      <c r="I392" s="49"/>
    </row>
    <row r="393" ht="11.25">
      <c r="I393" s="49"/>
    </row>
    <row r="394" ht="11.25">
      <c r="I394" s="49"/>
    </row>
    <row r="395" ht="11.25">
      <c r="I395" s="49"/>
    </row>
    <row r="396" ht="11.25">
      <c r="I396" s="49"/>
    </row>
    <row r="397" ht="11.25">
      <c r="I397" s="49"/>
    </row>
    <row r="398" ht="11.25">
      <c r="I398" s="49"/>
    </row>
    <row r="399" ht="11.25">
      <c r="I399" s="49"/>
    </row>
    <row r="400" ht="11.25">
      <c r="I400" s="49"/>
    </row>
    <row r="401" ht="11.25">
      <c r="I401" s="49"/>
    </row>
    <row r="402" ht="11.25">
      <c r="I402" s="49"/>
    </row>
    <row r="403" ht="11.25">
      <c r="I403" s="49"/>
    </row>
    <row r="404" ht="11.25">
      <c r="I404" s="49"/>
    </row>
    <row r="405" ht="11.25">
      <c r="I405" s="49"/>
    </row>
    <row r="406" ht="11.25">
      <c r="I406" s="49"/>
    </row>
    <row r="407" ht="11.25">
      <c r="I407" s="49"/>
    </row>
    <row r="408" ht="11.25">
      <c r="I408" s="49"/>
    </row>
    <row r="409" ht="11.25">
      <c r="I409" s="49"/>
    </row>
    <row r="410" ht="11.25">
      <c r="I410" s="49"/>
    </row>
    <row r="411" ht="11.25">
      <c r="I411" s="49"/>
    </row>
    <row r="412" ht="11.25">
      <c r="I412" s="49"/>
    </row>
    <row r="413" ht="11.25">
      <c r="I413" s="49"/>
    </row>
    <row r="414" ht="11.25">
      <c r="I414" s="49"/>
    </row>
    <row r="415" ht="11.25">
      <c r="I415" s="49"/>
    </row>
    <row r="416" ht="11.25">
      <c r="I416" s="49"/>
    </row>
    <row r="417" ht="11.25">
      <c r="I417" s="49"/>
    </row>
    <row r="418" ht="11.25">
      <c r="I418" s="49"/>
    </row>
    <row r="419" ht="11.25">
      <c r="I419" s="49"/>
    </row>
    <row r="420" ht="11.25">
      <c r="I420" s="49"/>
    </row>
    <row r="421" ht="11.25">
      <c r="I421" s="49"/>
    </row>
    <row r="422" ht="11.25">
      <c r="I422" s="49"/>
    </row>
    <row r="423" ht="11.25">
      <c r="I423" s="49"/>
    </row>
    <row r="424" ht="11.25">
      <c r="I424" s="49"/>
    </row>
    <row r="425" ht="11.25">
      <c r="I425" s="49"/>
    </row>
    <row r="426" ht="11.25">
      <c r="I426" s="49"/>
    </row>
    <row r="427" ht="11.25">
      <c r="I427" s="49"/>
    </row>
    <row r="428" ht="11.25">
      <c r="I428" s="49"/>
    </row>
    <row r="429" ht="11.25">
      <c r="I429" s="49"/>
    </row>
    <row r="430" ht="11.25">
      <c r="I430" s="49"/>
    </row>
    <row r="431" ht="11.25">
      <c r="I431" s="49"/>
    </row>
    <row r="432" ht="11.25">
      <c r="I432" s="49"/>
    </row>
    <row r="433" ht="11.25">
      <c r="I433" s="49"/>
    </row>
    <row r="434" ht="11.25">
      <c r="I434" s="49"/>
    </row>
    <row r="435" ht="11.25">
      <c r="I435" s="49"/>
    </row>
    <row r="436" ht="11.25">
      <c r="I436" s="49"/>
    </row>
    <row r="437" ht="11.25">
      <c r="I437" s="49"/>
    </row>
    <row r="438" ht="11.25">
      <c r="I438" s="49"/>
    </row>
    <row r="439" ht="11.25">
      <c r="I439" s="49"/>
    </row>
    <row r="440" ht="11.25">
      <c r="I440" s="49"/>
    </row>
    <row r="441" ht="11.25">
      <c r="I441" s="49"/>
    </row>
    <row r="442" ht="11.25">
      <c r="I442" s="49"/>
    </row>
    <row r="443" ht="11.25">
      <c r="I443" s="49"/>
    </row>
    <row r="444" ht="11.25">
      <c r="I444" s="49"/>
    </row>
    <row r="445" ht="11.25">
      <c r="I445" s="49"/>
    </row>
    <row r="446" ht="11.25">
      <c r="I446" s="49"/>
    </row>
    <row r="447" ht="11.25">
      <c r="I447" s="49"/>
    </row>
    <row r="448" ht="11.25">
      <c r="I448" s="49"/>
    </row>
    <row r="449" ht="11.25">
      <c r="I449" s="49"/>
    </row>
    <row r="450" ht="11.25">
      <c r="I450" s="49"/>
    </row>
    <row r="451" ht="11.25">
      <c r="I451" s="49"/>
    </row>
    <row r="452" ht="11.25">
      <c r="I452" s="49"/>
    </row>
    <row r="453" ht="11.25">
      <c r="I453" s="49"/>
    </row>
    <row r="454" ht="11.25">
      <c r="I454" s="49"/>
    </row>
    <row r="455" ht="11.25">
      <c r="I455" s="49"/>
    </row>
    <row r="456" ht="11.25">
      <c r="I456" s="49"/>
    </row>
    <row r="457" ht="11.25">
      <c r="I457" s="49"/>
    </row>
    <row r="458" ht="11.25">
      <c r="I458" s="49"/>
    </row>
    <row r="459" ht="11.25">
      <c r="I459" s="49"/>
    </row>
    <row r="460" ht="11.25">
      <c r="I460" s="49"/>
    </row>
    <row r="461" ht="11.25">
      <c r="I461" s="49"/>
    </row>
    <row r="462" ht="11.25">
      <c r="I462" s="49"/>
    </row>
    <row r="463" ht="11.25">
      <c r="I463" s="49"/>
    </row>
    <row r="464" ht="11.25">
      <c r="I464" s="49"/>
    </row>
    <row r="465" ht="11.25">
      <c r="I465" s="49"/>
    </row>
    <row r="466" ht="11.25">
      <c r="I466" s="49"/>
    </row>
    <row r="467" ht="11.25">
      <c r="I467" s="49"/>
    </row>
    <row r="468" ht="11.25">
      <c r="I468" s="49"/>
    </row>
    <row r="469" ht="11.25">
      <c r="I469" s="49"/>
    </row>
    <row r="470" ht="11.25">
      <c r="I470" s="49"/>
    </row>
    <row r="471" ht="11.25">
      <c r="I471" s="49"/>
    </row>
    <row r="472" ht="11.25">
      <c r="I472" s="49"/>
    </row>
    <row r="473" ht="11.25">
      <c r="I473" s="49"/>
    </row>
    <row r="474" ht="11.25">
      <c r="I474" s="49"/>
    </row>
    <row r="475" ht="11.25">
      <c r="I475" s="49"/>
    </row>
    <row r="476" ht="11.25">
      <c r="I476" s="49"/>
    </row>
    <row r="477" ht="11.25">
      <c r="I477" s="49"/>
    </row>
    <row r="478" ht="11.25">
      <c r="I478" s="49"/>
    </row>
    <row r="479" ht="11.25">
      <c r="I479" s="49"/>
    </row>
    <row r="480" ht="11.25">
      <c r="I480" s="49"/>
    </row>
    <row r="481" ht="11.25">
      <c r="I481" s="49"/>
    </row>
    <row r="482" ht="11.25">
      <c r="I482" s="49"/>
    </row>
    <row r="483" ht="11.25">
      <c r="I483" s="49"/>
    </row>
    <row r="484" ht="11.25">
      <c r="I484" s="49"/>
    </row>
    <row r="485" ht="11.25">
      <c r="I485" s="49"/>
    </row>
    <row r="486" ht="11.25">
      <c r="I486" s="49"/>
    </row>
    <row r="487" ht="11.25">
      <c r="I487" s="49"/>
    </row>
    <row r="488" ht="11.25">
      <c r="I488" s="49"/>
    </row>
    <row r="489" ht="11.25">
      <c r="I489" s="49"/>
    </row>
    <row r="490" ht="11.25">
      <c r="I490" s="49"/>
    </row>
    <row r="491" ht="11.25">
      <c r="I491" s="49"/>
    </row>
    <row r="492" ht="11.25">
      <c r="I492" s="49"/>
    </row>
    <row r="493" ht="11.25">
      <c r="I493" s="49"/>
    </row>
    <row r="494" ht="11.25">
      <c r="I494" s="49"/>
    </row>
    <row r="495" ht="11.25">
      <c r="I495" s="49"/>
    </row>
    <row r="496" ht="11.25">
      <c r="I496" s="49"/>
    </row>
    <row r="497" ht="11.25">
      <c r="I497" s="49"/>
    </row>
    <row r="498" ht="11.25">
      <c r="I498" s="49"/>
    </row>
    <row r="499" ht="11.25">
      <c r="I499" s="49"/>
    </row>
    <row r="500" ht="11.25">
      <c r="I500" s="49"/>
    </row>
    <row r="501" ht="11.25">
      <c r="I501" s="49"/>
    </row>
    <row r="502" ht="11.25">
      <c r="I502" s="49"/>
    </row>
    <row r="503" ht="11.25">
      <c r="I503" s="49"/>
    </row>
    <row r="504" ht="11.25">
      <c r="I504" s="49"/>
    </row>
    <row r="505" ht="11.25">
      <c r="I505" s="49"/>
    </row>
    <row r="506" ht="11.25">
      <c r="I506" s="49"/>
    </row>
    <row r="507" ht="11.25">
      <c r="I507" s="49"/>
    </row>
    <row r="508" ht="11.25">
      <c r="I508" s="49"/>
    </row>
    <row r="509" ht="11.25">
      <c r="I509" s="49"/>
    </row>
    <row r="510" ht="11.25">
      <c r="I510" s="49"/>
    </row>
    <row r="511" ht="11.25">
      <c r="I511" s="49"/>
    </row>
    <row r="512" ht="11.25">
      <c r="I512" s="49"/>
    </row>
    <row r="513" ht="11.25">
      <c r="I513" s="49"/>
    </row>
    <row r="514" ht="11.25">
      <c r="I514" s="49"/>
    </row>
    <row r="515" ht="11.25">
      <c r="I515" s="49"/>
    </row>
    <row r="516" ht="11.25">
      <c r="I516" s="49"/>
    </row>
    <row r="517" ht="11.25">
      <c r="I517" s="49"/>
    </row>
    <row r="518" ht="11.25">
      <c r="I518" s="49"/>
    </row>
    <row r="519" ht="11.25">
      <c r="I519" s="49"/>
    </row>
    <row r="520" ht="11.25">
      <c r="I520" s="49"/>
    </row>
    <row r="521" ht="11.25">
      <c r="I521" s="49"/>
    </row>
    <row r="522" ht="11.25">
      <c r="I522" s="49"/>
    </row>
    <row r="523" ht="11.25">
      <c r="I523" s="49"/>
    </row>
    <row r="524" ht="11.25">
      <c r="I524" s="49"/>
    </row>
    <row r="525" ht="11.25">
      <c r="I525" s="49"/>
    </row>
    <row r="526" ht="11.25">
      <c r="I526" s="49"/>
    </row>
    <row r="527" ht="11.25">
      <c r="I527" s="49"/>
    </row>
    <row r="528" ht="11.25">
      <c r="I528" s="49"/>
    </row>
    <row r="529" ht="11.25">
      <c r="I529" s="49"/>
    </row>
    <row r="530" ht="11.25">
      <c r="I530" s="49"/>
    </row>
    <row r="531" ht="11.25">
      <c r="I531" s="49"/>
    </row>
    <row r="532" ht="11.25">
      <c r="I532" s="49"/>
    </row>
    <row r="533" ht="11.25">
      <c r="I533" s="49"/>
    </row>
    <row r="534" ht="11.25">
      <c r="I534" s="49"/>
    </row>
    <row r="535" ht="11.25">
      <c r="I535" s="49"/>
    </row>
    <row r="536" ht="11.25">
      <c r="I536" s="49"/>
    </row>
    <row r="537" ht="11.25">
      <c r="I537" s="49"/>
    </row>
    <row r="538" ht="11.25">
      <c r="I538" s="49"/>
    </row>
    <row r="539" ht="11.25">
      <c r="I539" s="49"/>
    </row>
    <row r="540" ht="11.25">
      <c r="I540" s="49"/>
    </row>
    <row r="541" ht="11.25">
      <c r="I541" s="49"/>
    </row>
    <row r="542" ht="11.25">
      <c r="I542" s="49"/>
    </row>
    <row r="543" ht="11.25">
      <c r="I543" s="49"/>
    </row>
    <row r="544" ht="11.25">
      <c r="I544" s="49"/>
    </row>
    <row r="545" ht="11.25">
      <c r="I545" s="49"/>
    </row>
    <row r="546" ht="11.25">
      <c r="I546" s="49"/>
    </row>
    <row r="547" ht="11.25">
      <c r="I547" s="49"/>
    </row>
    <row r="548" ht="11.25">
      <c r="I548" s="49"/>
    </row>
    <row r="549" ht="11.25">
      <c r="I549" s="49"/>
    </row>
    <row r="550" ht="11.25">
      <c r="I550" s="49"/>
    </row>
    <row r="551" ht="11.25">
      <c r="I551" s="49"/>
    </row>
    <row r="552" ht="11.25">
      <c r="I552" s="49"/>
    </row>
    <row r="553" ht="11.25">
      <c r="I553" s="49"/>
    </row>
    <row r="554" ht="11.25">
      <c r="I554" s="49"/>
    </row>
    <row r="555" ht="11.25">
      <c r="I555" s="49"/>
    </row>
    <row r="556" ht="11.25">
      <c r="I556" s="49"/>
    </row>
    <row r="557" ht="11.25">
      <c r="I557" s="49"/>
    </row>
    <row r="558" ht="11.25">
      <c r="I558" s="49"/>
    </row>
    <row r="559" ht="11.25">
      <c r="I559" s="49"/>
    </row>
    <row r="560" ht="11.25">
      <c r="I560" s="49"/>
    </row>
    <row r="561" ht="11.25">
      <c r="I561" s="49"/>
    </row>
    <row r="562" ht="11.25">
      <c r="I562" s="49"/>
    </row>
    <row r="563" ht="11.25">
      <c r="I563" s="49"/>
    </row>
    <row r="564" ht="11.25">
      <c r="I564" s="49"/>
    </row>
    <row r="565" ht="11.25">
      <c r="I565" s="49"/>
    </row>
    <row r="566" ht="11.25">
      <c r="I566" s="49"/>
    </row>
    <row r="567" ht="11.25">
      <c r="I567" s="49"/>
    </row>
    <row r="568" ht="11.25">
      <c r="I568" s="49"/>
    </row>
    <row r="569" ht="11.25">
      <c r="I569" s="49"/>
    </row>
    <row r="570" ht="11.25">
      <c r="I570" s="49"/>
    </row>
    <row r="571" ht="11.25">
      <c r="I571" s="49"/>
    </row>
    <row r="572" ht="11.25">
      <c r="I572" s="49"/>
    </row>
    <row r="573" ht="11.25">
      <c r="I573" s="49"/>
    </row>
    <row r="574" ht="11.25">
      <c r="I574" s="49"/>
    </row>
    <row r="575" ht="11.25">
      <c r="I575" s="49"/>
    </row>
    <row r="576" ht="11.25">
      <c r="I576" s="49"/>
    </row>
    <row r="577" ht="11.25">
      <c r="I577" s="49"/>
    </row>
    <row r="578" ht="11.25">
      <c r="I578" s="49"/>
    </row>
    <row r="579" ht="11.25">
      <c r="I579" s="49"/>
    </row>
    <row r="580" ht="11.25">
      <c r="I580" s="49"/>
    </row>
    <row r="581" ht="11.25">
      <c r="I581" s="49"/>
    </row>
    <row r="582" ht="11.25">
      <c r="I582" s="49"/>
    </row>
    <row r="583" ht="11.25">
      <c r="I583" s="49"/>
    </row>
    <row r="584" ht="11.25">
      <c r="I584" s="49"/>
    </row>
    <row r="585" ht="11.25">
      <c r="I585" s="49"/>
    </row>
    <row r="586" ht="11.25">
      <c r="I586" s="49"/>
    </row>
    <row r="587" ht="11.25">
      <c r="I587" s="49"/>
    </row>
    <row r="588" ht="11.25">
      <c r="I588" s="49"/>
    </row>
    <row r="589" ht="11.25">
      <c r="I589" s="49"/>
    </row>
    <row r="590" ht="11.25">
      <c r="I590" s="49"/>
    </row>
    <row r="591" ht="11.25">
      <c r="I591" s="49"/>
    </row>
    <row r="592" ht="11.25">
      <c r="I592" s="49"/>
    </row>
    <row r="593" ht="11.25">
      <c r="I593" s="49"/>
    </row>
    <row r="594" ht="11.25">
      <c r="I594" s="49"/>
    </row>
    <row r="595" ht="11.25">
      <c r="I595" s="49"/>
    </row>
    <row r="596" ht="11.25">
      <c r="I596" s="49"/>
    </row>
    <row r="597" ht="11.25">
      <c r="I597" s="49"/>
    </row>
    <row r="598" ht="11.25">
      <c r="I598" s="49"/>
    </row>
    <row r="599" ht="11.25">
      <c r="I599" s="49"/>
    </row>
    <row r="600" ht="11.25">
      <c r="I600" s="49"/>
    </row>
    <row r="601" ht="11.25">
      <c r="I601" s="49"/>
    </row>
    <row r="602" ht="11.25">
      <c r="I602" s="49"/>
    </row>
    <row r="603" ht="11.25">
      <c r="I603" s="49"/>
    </row>
    <row r="604" ht="11.25">
      <c r="I604" s="49"/>
    </row>
    <row r="605" ht="11.25">
      <c r="I605" s="49"/>
    </row>
    <row r="606" ht="11.25">
      <c r="I606" s="49"/>
    </row>
    <row r="607" ht="11.25">
      <c r="I607" s="49"/>
    </row>
    <row r="608" ht="11.25">
      <c r="I608" s="49"/>
    </row>
    <row r="609" ht="11.25">
      <c r="I609" s="49"/>
    </row>
    <row r="610" ht="11.25">
      <c r="I610" s="49"/>
    </row>
    <row r="611" ht="11.25">
      <c r="I611" s="49"/>
    </row>
    <row r="612" ht="11.25">
      <c r="I612" s="49"/>
    </row>
    <row r="613" ht="11.25">
      <c r="I613" s="49"/>
    </row>
    <row r="614" ht="11.25">
      <c r="I614" s="49"/>
    </row>
    <row r="615" ht="11.25">
      <c r="I615" s="49"/>
    </row>
    <row r="616" ht="11.25">
      <c r="I616" s="49"/>
    </row>
    <row r="617" ht="11.25">
      <c r="I617" s="49"/>
    </row>
    <row r="618" ht="11.25">
      <c r="I618" s="49"/>
    </row>
    <row r="619" ht="11.25">
      <c r="I619" s="49"/>
    </row>
    <row r="620" ht="11.25">
      <c r="I620" s="49"/>
    </row>
    <row r="621" ht="11.25">
      <c r="I621" s="49"/>
    </row>
    <row r="622" ht="11.25">
      <c r="I622" s="49"/>
    </row>
    <row r="623" ht="11.25">
      <c r="I623" s="49"/>
    </row>
    <row r="624" ht="11.25">
      <c r="I624" s="49"/>
    </row>
    <row r="625" ht="11.25">
      <c r="I625" s="49"/>
    </row>
    <row r="626" ht="11.25">
      <c r="I626" s="49"/>
    </row>
    <row r="627" ht="11.25">
      <c r="I627" s="49"/>
    </row>
    <row r="628" ht="11.25">
      <c r="I628" s="49"/>
    </row>
    <row r="629" ht="11.25">
      <c r="I629" s="49"/>
    </row>
    <row r="630" ht="11.25">
      <c r="I630" s="49"/>
    </row>
    <row r="631" ht="11.25">
      <c r="I631" s="49"/>
    </row>
    <row r="632" ht="11.25">
      <c r="I632" s="49"/>
    </row>
    <row r="633" ht="11.25">
      <c r="I633" s="49"/>
    </row>
    <row r="634" ht="11.25">
      <c r="I634" s="49"/>
    </row>
    <row r="635" ht="11.25">
      <c r="I635" s="49"/>
    </row>
    <row r="636" ht="11.25">
      <c r="I636" s="49"/>
    </row>
    <row r="637" ht="11.25">
      <c r="I637" s="49"/>
    </row>
    <row r="638" ht="11.25">
      <c r="I638" s="49"/>
    </row>
    <row r="639" ht="11.25">
      <c r="I639" s="49"/>
    </row>
    <row r="640" ht="11.25">
      <c r="I640" s="49"/>
    </row>
    <row r="641" ht="11.25">
      <c r="I641" s="49"/>
    </row>
    <row r="642" ht="11.25">
      <c r="I642" s="49"/>
    </row>
    <row r="643" ht="11.25">
      <c r="I643" s="49"/>
    </row>
    <row r="644" ht="11.25">
      <c r="I644" s="49"/>
    </row>
    <row r="645" ht="11.25">
      <c r="I645" s="49"/>
    </row>
    <row r="646" ht="11.25">
      <c r="I646" s="49"/>
    </row>
    <row r="647" ht="11.25">
      <c r="I647" s="49"/>
    </row>
    <row r="648" ht="11.25">
      <c r="I648" s="49"/>
    </row>
    <row r="649" ht="11.25">
      <c r="I649" s="49"/>
    </row>
    <row r="650" ht="11.25">
      <c r="I650" s="49"/>
    </row>
    <row r="651" ht="11.25">
      <c r="I651" s="49"/>
    </row>
    <row r="652" ht="11.25">
      <c r="I652" s="49"/>
    </row>
    <row r="653" ht="11.25">
      <c r="I653" s="49"/>
    </row>
    <row r="654" ht="11.25">
      <c r="I654" s="49"/>
    </row>
    <row r="655" ht="11.25">
      <c r="I655" s="49"/>
    </row>
    <row r="656" ht="11.25">
      <c r="I656" s="49"/>
    </row>
    <row r="657" ht="11.25">
      <c r="I657" s="49"/>
    </row>
    <row r="658" ht="11.25">
      <c r="I658" s="49"/>
    </row>
    <row r="659" ht="11.25">
      <c r="I659" s="49"/>
    </row>
    <row r="660" ht="11.25">
      <c r="I660" s="49"/>
    </row>
    <row r="661" ht="11.25">
      <c r="I661" s="49"/>
    </row>
    <row r="662" ht="11.25">
      <c r="I662" s="49"/>
    </row>
    <row r="663" ht="11.25">
      <c r="I663" s="49"/>
    </row>
    <row r="664" ht="11.25">
      <c r="I664" s="49"/>
    </row>
    <row r="665" ht="11.25">
      <c r="I665" s="49"/>
    </row>
    <row r="666" ht="11.25">
      <c r="I666" s="49"/>
    </row>
    <row r="667" ht="11.25">
      <c r="I667" s="49"/>
    </row>
    <row r="668" ht="11.25">
      <c r="I668" s="49"/>
    </row>
    <row r="669" ht="11.25">
      <c r="I669" s="49"/>
    </row>
    <row r="670" ht="11.25">
      <c r="I670" s="49"/>
    </row>
    <row r="671" ht="11.25">
      <c r="I671" s="49"/>
    </row>
    <row r="672" ht="11.25">
      <c r="I672" s="49"/>
    </row>
    <row r="673" ht="11.25">
      <c r="I673" s="49"/>
    </row>
    <row r="674" ht="11.25">
      <c r="I674" s="49"/>
    </row>
    <row r="675" ht="11.25">
      <c r="I675" s="49"/>
    </row>
    <row r="676" ht="11.25">
      <c r="I676" s="49"/>
    </row>
    <row r="677" ht="11.25">
      <c r="I677" s="49"/>
    </row>
    <row r="678" ht="11.25">
      <c r="I678" s="49"/>
    </row>
    <row r="679" ht="11.25">
      <c r="I679" s="49"/>
    </row>
    <row r="680" ht="11.25">
      <c r="I680" s="49"/>
    </row>
    <row r="681" ht="11.25">
      <c r="I681" s="49"/>
    </row>
    <row r="682" ht="11.25">
      <c r="I682" s="49"/>
    </row>
    <row r="683" ht="11.25">
      <c r="I683" s="49"/>
    </row>
    <row r="684" ht="11.25">
      <c r="I684" s="49"/>
    </row>
    <row r="685" ht="11.25">
      <c r="I685" s="49"/>
    </row>
    <row r="686" ht="11.25">
      <c r="I686" s="49"/>
    </row>
    <row r="687" ht="11.25">
      <c r="I687" s="49"/>
    </row>
    <row r="688" ht="11.25">
      <c r="I688" s="49"/>
    </row>
    <row r="689" ht="11.25">
      <c r="I689" s="49"/>
    </row>
    <row r="690" ht="11.25">
      <c r="I690" s="49"/>
    </row>
    <row r="691" ht="11.25">
      <c r="I691" s="49"/>
    </row>
    <row r="692" ht="11.25">
      <c r="I692" s="49"/>
    </row>
    <row r="693" ht="11.25">
      <c r="I693" s="49"/>
    </row>
    <row r="694" ht="11.25">
      <c r="I694" s="49"/>
    </row>
    <row r="695" ht="11.25">
      <c r="I695" s="49"/>
    </row>
    <row r="696" ht="11.25">
      <c r="I696" s="49"/>
    </row>
    <row r="697" ht="11.25">
      <c r="I697" s="49"/>
    </row>
    <row r="698" ht="11.25">
      <c r="I698" s="49"/>
    </row>
    <row r="699" ht="11.25">
      <c r="I699" s="49"/>
    </row>
    <row r="700" ht="11.25">
      <c r="I700" s="49"/>
    </row>
    <row r="701" ht="11.25">
      <c r="I701" s="49"/>
    </row>
    <row r="702" ht="11.25">
      <c r="I702" s="49"/>
    </row>
    <row r="703" ht="11.25">
      <c r="I703" s="49"/>
    </row>
    <row r="704" ht="11.25">
      <c r="I704" s="49"/>
    </row>
    <row r="705" ht="11.25">
      <c r="I705" s="49"/>
    </row>
    <row r="706" ht="11.25">
      <c r="I706" s="49"/>
    </row>
    <row r="707" ht="11.25">
      <c r="I707" s="49"/>
    </row>
    <row r="708" ht="11.25">
      <c r="I708" s="49"/>
    </row>
    <row r="709" ht="11.25">
      <c r="I709" s="49"/>
    </row>
    <row r="710" ht="11.25">
      <c r="I710" s="49"/>
    </row>
    <row r="711" ht="11.25">
      <c r="I711" s="49"/>
    </row>
    <row r="712" ht="11.25">
      <c r="I712" s="49"/>
    </row>
    <row r="713" ht="11.25">
      <c r="I713" s="49"/>
    </row>
    <row r="714" ht="11.25">
      <c r="I714" s="49"/>
    </row>
    <row r="715" ht="11.25">
      <c r="I715" s="49"/>
    </row>
    <row r="716" ht="11.25">
      <c r="I716" s="49"/>
    </row>
    <row r="717" ht="11.25">
      <c r="I717" s="49"/>
    </row>
    <row r="718" ht="11.25">
      <c r="I718" s="49"/>
    </row>
    <row r="719" ht="11.25">
      <c r="I719" s="49"/>
    </row>
    <row r="720" ht="11.25">
      <c r="I720" s="49"/>
    </row>
    <row r="721" ht="11.25">
      <c r="I721" s="49"/>
    </row>
    <row r="722" ht="11.25">
      <c r="I722" s="49"/>
    </row>
    <row r="723" ht="11.25">
      <c r="I723" s="49"/>
    </row>
    <row r="724" ht="11.25">
      <c r="I724" s="49"/>
    </row>
    <row r="725" ht="11.25">
      <c r="I725" s="49"/>
    </row>
    <row r="726" ht="11.25">
      <c r="I726" s="49"/>
    </row>
    <row r="727" ht="11.25">
      <c r="I727" s="49"/>
    </row>
    <row r="728" ht="11.25">
      <c r="I728" s="49"/>
    </row>
    <row r="729" ht="11.25">
      <c r="I729" s="49"/>
    </row>
    <row r="730" ht="11.25">
      <c r="I730" s="49"/>
    </row>
    <row r="731" ht="11.25">
      <c r="I731" s="49"/>
    </row>
    <row r="732" ht="11.25">
      <c r="I732" s="49"/>
    </row>
    <row r="733" ht="11.25">
      <c r="I733" s="49"/>
    </row>
    <row r="734" ht="11.25">
      <c r="I734" s="49"/>
    </row>
    <row r="735" ht="11.25">
      <c r="I735" s="49"/>
    </row>
    <row r="736" ht="11.25">
      <c r="I736" s="49"/>
    </row>
    <row r="737" ht="11.25">
      <c r="I737" s="49"/>
    </row>
    <row r="738" ht="11.25">
      <c r="I738" s="49"/>
    </row>
    <row r="739" ht="11.25">
      <c r="I739" s="49"/>
    </row>
    <row r="740" ht="11.25">
      <c r="I740" s="49"/>
    </row>
    <row r="741" ht="11.25">
      <c r="I741" s="49"/>
    </row>
    <row r="742" ht="11.25">
      <c r="I742" s="49"/>
    </row>
    <row r="743" ht="11.25">
      <c r="I743" s="49"/>
    </row>
    <row r="744" ht="11.25">
      <c r="I744" s="49"/>
    </row>
    <row r="745" ht="11.25">
      <c r="I745" s="49"/>
    </row>
    <row r="746" ht="11.25">
      <c r="I746" s="49"/>
    </row>
    <row r="747" ht="11.25">
      <c r="I747" s="49"/>
    </row>
    <row r="748" ht="11.25">
      <c r="I748" s="49"/>
    </row>
    <row r="749" ht="11.25">
      <c r="I749" s="49"/>
    </row>
    <row r="750" ht="11.25">
      <c r="I750" s="49"/>
    </row>
    <row r="751" ht="11.25">
      <c r="I751" s="49"/>
    </row>
    <row r="752" ht="11.25">
      <c r="I752" s="49"/>
    </row>
    <row r="753" ht="11.25">
      <c r="I753" s="49"/>
    </row>
    <row r="754" ht="11.25">
      <c r="I754" s="49"/>
    </row>
    <row r="755" ht="11.25">
      <c r="I755" s="49"/>
    </row>
    <row r="756" ht="11.25">
      <c r="I756" s="49"/>
    </row>
    <row r="757" ht="11.25">
      <c r="I757" s="49"/>
    </row>
    <row r="758" ht="11.25">
      <c r="I758" s="49"/>
    </row>
    <row r="759" ht="11.25">
      <c r="I759" s="49"/>
    </row>
    <row r="760" ht="11.25">
      <c r="I760" s="49"/>
    </row>
    <row r="761" ht="11.25">
      <c r="I761" s="49"/>
    </row>
    <row r="762" ht="11.25">
      <c r="I762" s="49"/>
    </row>
    <row r="763" ht="11.25">
      <c r="I763" s="49"/>
    </row>
    <row r="764" ht="11.25">
      <c r="I764" s="49"/>
    </row>
    <row r="765" ht="11.25">
      <c r="I765" s="49"/>
    </row>
    <row r="766" ht="11.25">
      <c r="I766" s="49"/>
    </row>
    <row r="767" ht="11.25">
      <c r="I767" s="49"/>
    </row>
    <row r="768" ht="11.25">
      <c r="I768" s="49"/>
    </row>
    <row r="769" ht="11.25">
      <c r="I769" s="49"/>
    </row>
    <row r="770" ht="11.25">
      <c r="I770" s="49"/>
    </row>
    <row r="771" ht="11.25">
      <c r="I771" s="49"/>
    </row>
    <row r="772" ht="11.25">
      <c r="I772" s="49"/>
    </row>
    <row r="773" ht="11.25">
      <c r="I773" s="49"/>
    </row>
    <row r="774" ht="11.25">
      <c r="I774" s="49"/>
    </row>
    <row r="775" ht="11.25">
      <c r="I775" s="49"/>
    </row>
    <row r="776" ht="11.25">
      <c r="I776" s="49"/>
    </row>
    <row r="777" ht="11.25">
      <c r="I777" s="49"/>
    </row>
    <row r="778" ht="11.25">
      <c r="I778" s="49"/>
    </row>
    <row r="779" ht="11.25">
      <c r="I779" s="49"/>
    </row>
    <row r="780" ht="11.25">
      <c r="I780" s="49"/>
    </row>
    <row r="781" ht="11.25">
      <c r="I781" s="49"/>
    </row>
    <row r="782" ht="11.25">
      <c r="I782" s="49"/>
    </row>
    <row r="783" ht="11.25">
      <c r="I783" s="49"/>
    </row>
    <row r="784" ht="11.25">
      <c r="I784" s="49"/>
    </row>
    <row r="785" ht="11.25">
      <c r="I785" s="49"/>
    </row>
    <row r="786" ht="11.25">
      <c r="I786" s="49"/>
    </row>
    <row r="787" ht="11.25">
      <c r="I787" s="49"/>
    </row>
    <row r="788" ht="11.25">
      <c r="I788" s="49"/>
    </row>
    <row r="789" ht="11.25">
      <c r="I789" s="49"/>
    </row>
    <row r="790" ht="11.25">
      <c r="I790" s="49"/>
    </row>
    <row r="791" ht="11.25">
      <c r="I791" s="49"/>
    </row>
    <row r="792" ht="11.25">
      <c r="I792" s="49"/>
    </row>
    <row r="793" ht="11.25">
      <c r="I793" s="49"/>
    </row>
    <row r="794" ht="11.25">
      <c r="I794" s="49"/>
    </row>
    <row r="795" ht="11.25">
      <c r="I795" s="49"/>
    </row>
    <row r="796" ht="11.25">
      <c r="I796" s="49"/>
    </row>
    <row r="797" ht="11.25">
      <c r="I797" s="49"/>
    </row>
    <row r="798" ht="11.25">
      <c r="I798" s="49"/>
    </row>
    <row r="799" ht="11.25">
      <c r="I799" s="49"/>
    </row>
    <row r="800" ht="11.25">
      <c r="I800" s="49"/>
    </row>
    <row r="801" ht="11.25">
      <c r="I801" s="49"/>
    </row>
    <row r="802" ht="11.25">
      <c r="I802" s="49"/>
    </row>
    <row r="803" ht="11.25">
      <c r="I803" s="49"/>
    </row>
    <row r="804" ht="11.25">
      <c r="I804" s="49"/>
    </row>
    <row r="805" ht="11.25">
      <c r="I805" s="49"/>
    </row>
    <row r="806" ht="11.25">
      <c r="I806" s="49"/>
    </row>
    <row r="807" ht="11.25">
      <c r="I807" s="49"/>
    </row>
    <row r="808" ht="11.25">
      <c r="I808" s="49"/>
    </row>
    <row r="809" ht="11.25">
      <c r="I809" s="49"/>
    </row>
    <row r="810" ht="11.25">
      <c r="I810" s="49"/>
    </row>
    <row r="811" ht="11.25">
      <c r="I811" s="49"/>
    </row>
    <row r="812" ht="11.25">
      <c r="I812" s="49"/>
    </row>
    <row r="813" ht="11.25">
      <c r="I813" s="49"/>
    </row>
    <row r="814" ht="11.25">
      <c r="I814" s="49"/>
    </row>
    <row r="815" ht="11.25">
      <c r="I815" s="49"/>
    </row>
    <row r="816" ht="11.25">
      <c r="I816" s="49"/>
    </row>
    <row r="817" ht="11.25">
      <c r="I817" s="49"/>
    </row>
    <row r="818" ht="11.25">
      <c r="I818" s="49"/>
    </row>
    <row r="819" ht="11.25">
      <c r="I819" s="49"/>
    </row>
    <row r="820" ht="11.25">
      <c r="I820" s="49"/>
    </row>
    <row r="821" ht="11.25">
      <c r="I821" s="49"/>
    </row>
    <row r="822" ht="11.25">
      <c r="I822" s="49"/>
    </row>
    <row r="823" ht="11.25">
      <c r="I823" s="49"/>
    </row>
    <row r="824" ht="11.25">
      <c r="I824" s="49"/>
    </row>
    <row r="825" ht="11.25">
      <c r="I825" s="49"/>
    </row>
    <row r="826" ht="11.25">
      <c r="I826" s="49"/>
    </row>
    <row r="827" ht="11.25">
      <c r="I827" s="49"/>
    </row>
    <row r="828" ht="11.25">
      <c r="I828" s="49"/>
    </row>
    <row r="829" ht="11.25">
      <c r="I829" s="49"/>
    </row>
    <row r="830" ht="11.25">
      <c r="I830" s="49"/>
    </row>
    <row r="831" ht="11.25">
      <c r="I831" s="49"/>
    </row>
    <row r="832" ht="11.25">
      <c r="I832" s="49"/>
    </row>
    <row r="833" ht="11.25">
      <c r="I833" s="49"/>
    </row>
  </sheetData>
  <mergeCells count="6">
    <mergeCell ref="A1:M1"/>
    <mergeCell ref="A30:B30"/>
    <mergeCell ref="A3:A4"/>
    <mergeCell ref="B3:B4"/>
    <mergeCell ref="K3:K4"/>
    <mergeCell ref="L3:L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Юрьевна Ишмуратова</dc:creator>
  <cp:keywords/>
  <dc:description/>
  <cp:lastModifiedBy>Fin4</cp:lastModifiedBy>
  <cp:lastPrinted>2011-01-31T10:13:39Z</cp:lastPrinted>
  <dcterms:created xsi:type="dcterms:W3CDTF">2007-07-17T04:31:37Z</dcterms:created>
  <dcterms:modified xsi:type="dcterms:W3CDTF">2011-01-31T11:30:52Z</dcterms:modified>
  <cp:category/>
  <cp:version/>
  <cp:contentType/>
  <cp:contentStatus/>
</cp:coreProperties>
</file>