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<sst xmlns="http://schemas.openxmlformats.org/spreadsheetml/2006/main" count="755" uniqueCount="226">
  <si>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</si>
  <si>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</si>
  <si>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</si>
  <si>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</si>
  <si>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</si>
  <si>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</si>
  <si>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</si>
  <si>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</si>
  <si>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</si>
  <si>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</si>
  <si>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</si>
  <si>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</si>
  <si>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</si>
  <si>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</si>
  <si>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</si>
  <si>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</si>
  <si>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</si>
  <si>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</si>
  <si>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</si>
  <si>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</si>
  <si>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</si>
  <si>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</si>
  <si>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</si>
  <si>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</si>
  <si>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</si>
  <si>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</si>
  <si>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</si>
  <si>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</si>
  <si>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</si>
  <si>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</si>
  <si>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</si>
  <si>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</si>
  <si>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</si>
  <si>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</si>
  <si>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</si>
  <si>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</si>
  <si>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</si>
  <si>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</si>
  <si>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</si>
  <si>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</si>
  <si>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</si>
  <si>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</si>
  <si>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</si>
  <si>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</si>
  <si>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</si>
  <si>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</si>
  <si>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</si>
  <si>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</si>
  <si>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</si>
  <si>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</si>
  <si>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</si>
  <si>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</si>
  <si>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</si>
  <si>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</si>
  <si>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</si>
  <si>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</si>
  <si>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</si>
  <si>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</si>
  <si>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</si>
  <si>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</si>
  <si>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</si>
  <si>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</si>
  <si>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</si>
  <si>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</si>
  <si>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</si>
  <si>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</si>
  <si>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</si>
  <si>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</si>
  <si>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</si>
  <si>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</si>
  <si>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</si>
  <si>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</si>
  <si>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</si>
  <si>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</si>
  <si>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</si>
  <si>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</si>
  <si>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</si>
  <si>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</si>
  <si>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</si>
  <si>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</si>
  <si>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</si>
  <si>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</si>
  <si>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</si>
  <si>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</si>
  <si>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</si>
  <si>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</si>
  <si>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</si>
  <si>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</si>
  <si>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</si>
  <si>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</si>
  <si>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</si>
  <si>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</si>
  <si>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</si>
  <si>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</si>
  <si>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</si>
  <si>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</si>
  <si>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</si>
  <si>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</si>
  <si>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</si>
  <si>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</si>
  <si>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</si>
  <si>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</si>
  <si>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</si>
  <si>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</si>
  <si>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</si>
  <si>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</si>
  <si>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</si>
  <si>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</si>
  <si>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</si>
  <si>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</si>
  <si>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</si>
  <si>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</si>
  <si>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</si>
  <si>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</si>
  <si>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</si>
  <si>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</si>
  <si>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</si>
  <si>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</si>
  <si>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</si>
  <si>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</si>
  <si>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</si>
  <si>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</si>
  <si>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</si>
  <si>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</si>
  <si>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</si>
  <si>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</si>
  <si>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</si>
  <si>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</si>
  <si>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</si>
  <si>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</si>
  <si>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</si>
  <si>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</si>
  <si>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</si>
  <si>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</si>
  <si>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</si>
  <si>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</si>
  <si>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</si>
  <si>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</si>
  <si>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</si>
  <si>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</si>
  <si>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</si>
  <si>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</si>
  <si>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</si>
  <si>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</si>
  <si>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</si>
  <si>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</si>
  <si>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</si>
  <si>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</si>
  <si>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</si>
  <si>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</si>
  <si>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</si>
  <si>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</si>
  <si>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</si>
  <si>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</si>
  <si>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</si>
  <si>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</si>
  <si>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</si>
  <si>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</si>
  <si>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</si>
  <si>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</si>
  <si>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</si>
  <si>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</si>
  <si>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</si>
  <si>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</si>
  <si>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</si>
  <si>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</si>
  <si>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</si>
  <si>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</si>
  <si>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</si>
  <si>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</si>
  <si>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</si>
  <si>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</si>
  <si>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</si>
  <si>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</si>
  <si>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</si>
  <si>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</si>
  <si>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</si>
  <si>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</si>
  <si>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</si>
  <si>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</si>
  <si>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</si>
  <si>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</si>
  <si>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</si>
  <si>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</si>
  <si>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</si>
  <si>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</si>
  <si>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</si>
  <si>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</si>
  <si>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</si>
  <si>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</si>
  <si>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</si>
  <si>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</si>
  <si>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</si>
  <si>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</si>
  <si>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 xml:space="preserve"> Результаты оценки качества управления финансами и платежеспособности поселений Вурнарского района по состоянию на 01.01.2013 г. </t>
  </si>
  <si>
    <t>Прогноз поступления налоговых и неналоговых доходов в бюджет поселений на 2012 год</t>
  </si>
  <si>
    <t>Прогноз поступления доходов от предпринимательской и иной приносящей доход деятельности в бюджет поселений на 2012 г.</t>
  </si>
  <si>
    <t xml:space="preserve">Плановые показатели объема капитальных расходов бюджета  поселений на 2012 год (ЭК 310) </t>
  </si>
  <si>
    <t>Плановые показатели объема расходов бюджета  поселений  на 2012 год</t>
  </si>
  <si>
    <t>Плановые показатели объема расходов бюджета  поселений на 2012 год</t>
  </si>
  <si>
    <t>Плановые показатели объема расходов бюджета поселений на 2012 год</t>
  </si>
  <si>
    <t>Плановые показатели объема расходов бюджета  поселений за счет субвенций и субсидий
из бюджета муниципального района на 2012 год</t>
  </si>
  <si>
    <t>Прогноз поступления доходов в бюджет  поселений  на 2012 год</t>
  </si>
  <si>
    <t>Прогноз поступления субвенций из бюджета муниципального района  в бюджет поселений на 2012 год</t>
  </si>
  <si>
    <t>Прогноз поступления субсидий из  бюджета муниципального района в бюджет поселений  на 2012 год</t>
  </si>
  <si>
    <t xml:space="preserve">Прогноз поступления субвенций из бюджета муниципального района  в бюджет поселений на 2012 год </t>
  </si>
  <si>
    <t>Прогноз поступления доходов в бюджет поселений  на 2012 год</t>
  </si>
  <si>
    <t>Прогноз поступления налоговых и неналоговых доходов в бюджеты поселений  на 2012 год</t>
  </si>
  <si>
    <t>Прогноз поступления доходов от предпринимательской и иной приносящей доход деятельности в бюджеты поселений  на 2012 год</t>
  </si>
  <si>
    <t>Кредиторская задолженность на 01.01.2012</t>
  </si>
  <si>
    <t>Кредиторская задолженность на 01.01.2013</t>
  </si>
  <si>
    <t>Плановые показатели объема расходов бюджета поселений  за счет субвенций и субсидий
из бюджета муниципального района на 2012год</t>
  </si>
  <si>
    <t>Плановые показатели объема капитальных расходов бюджета поселений  на 2012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</si>
  <si>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2012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</si>
  <si>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2012 год</t>
  </si>
  <si>
    <t>Прогноз поступления субсидий из бюджета муниципального района  в бюджет поселений на 2012 год</t>
  </si>
  <si>
    <t>Прогноз поступления налоговых и неналоговых доходов в бюджеты поселений на 2012 год</t>
  </si>
  <si>
    <t>Прогноз поступления доходов от предпринимательской и иной приносящей доход деятельности в бюджеты поселений на 2012 год</t>
  </si>
  <si>
    <t>Плановые показатели объема расходов бюджета поселений за счет субвенций и субсидий из бюджета муниципального района  на 2012 год</t>
  </si>
  <si>
    <t>Прогноз поступления доходов в бюджет поселений на 2012 год</t>
  </si>
  <si>
    <t>Прогноз поступления субвенций из бюджета муниципального района в бюджет поселений  на 2012 год</t>
  </si>
  <si>
    <t>Прогноз поступления субсидий из  бюджета муниципального района в бюджет поселений на 2012 год</t>
  </si>
  <si>
    <t>Плановые показатели объема расходов бюджета поселений за счет субвенций  и субсидий из бюджета муниципального района на 2012 год</t>
  </si>
  <si>
    <t>Недоимка по местным налогам на 01.01.2013</t>
  </si>
  <si>
    <t xml:space="preserve">Плановые показатели объема капитальных расходов бюджета поселений  на 2012 год (ЭК 310) </t>
  </si>
  <si>
    <t>Недоимка по местным налогам на 01.01.2012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</si>
</sst>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tabSelected="1" zoomScale="80" zoomScaleNormal="80" zoomScaleSheetLayoutView="10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1" sqref="S11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1" t="s">
        <v>194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</v>
      </c>
      <c r="N6" s="137">
        <v>0</v>
      </c>
      <c r="O6" s="137">
        <v>0.75</v>
      </c>
      <c r="P6" s="137">
        <v>0.75</v>
      </c>
      <c r="Q6" s="137">
        <v>0</v>
      </c>
      <c r="R6" s="137">
        <v>1</v>
      </c>
      <c r="S6" s="137">
        <f>SUM(C6:R6)</f>
        <v>9.1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0.221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0.75</v>
      </c>
      <c r="N7" s="137">
        <v>0</v>
      </c>
      <c r="O7" s="137">
        <v>0.75</v>
      </c>
      <c r="P7" s="137">
        <v>0.75</v>
      </c>
      <c r="Q7" s="137">
        <v>0</v>
      </c>
      <c r="R7" s="137">
        <v>0</v>
      </c>
      <c r="S7" s="137">
        <f aca="true" t="shared" si="0" ref="S7:S29">SUM(C7:R7)</f>
        <v>9.071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0.327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</v>
      </c>
      <c r="N8" s="137">
        <v>0</v>
      </c>
      <c r="O8" s="137">
        <v>0.75</v>
      </c>
      <c r="P8" s="137">
        <v>0.75</v>
      </c>
      <c r="Q8" s="137">
        <v>1.2</v>
      </c>
      <c r="R8" s="137">
        <v>0.86</v>
      </c>
      <c r="S8" s="137">
        <f t="shared" si="0"/>
        <v>10.486999999999998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0.156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</v>
      </c>
      <c r="N9" s="137">
        <v>0</v>
      </c>
      <c r="O9" s="137">
        <v>0.75</v>
      </c>
      <c r="P9" s="137">
        <v>0.75</v>
      </c>
      <c r="Q9" s="137">
        <v>1.2</v>
      </c>
      <c r="R9" s="137">
        <v>0.942</v>
      </c>
      <c r="S9" s="137">
        <f t="shared" si="0"/>
        <v>10.398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0.125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</v>
      </c>
      <c r="N10" s="137">
        <v>0</v>
      </c>
      <c r="O10" s="137">
        <v>0.75</v>
      </c>
      <c r="P10" s="137">
        <v>0.75</v>
      </c>
      <c r="Q10" s="137">
        <v>1.2</v>
      </c>
      <c r="R10" s="137">
        <v>1</v>
      </c>
      <c r="S10" s="137">
        <f t="shared" si="0"/>
        <v>10.424999999999999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0.524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0.75</v>
      </c>
      <c r="N11" s="137">
        <v>0</v>
      </c>
      <c r="O11" s="137">
        <v>0.75</v>
      </c>
      <c r="P11" s="137">
        <v>0.75</v>
      </c>
      <c r="Q11" s="137">
        <v>1.2</v>
      </c>
      <c r="R11" s="137">
        <v>0.933</v>
      </c>
      <c r="S11" s="137">
        <f t="shared" si="0"/>
        <v>11.506999999999998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0.27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</v>
      </c>
      <c r="N12" s="137">
        <v>0</v>
      </c>
      <c r="O12" s="137">
        <v>0.75</v>
      </c>
      <c r="P12" s="137">
        <v>0.75</v>
      </c>
      <c r="Q12" s="137">
        <v>1.2</v>
      </c>
      <c r="R12" s="137">
        <v>0.898</v>
      </c>
      <c r="S12" s="137">
        <f t="shared" si="0"/>
        <v>10.468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1.2</v>
      </c>
      <c r="R13" s="137">
        <v>0.954</v>
      </c>
      <c r="S13" s="137">
        <f t="shared" si="0"/>
        <v>13.454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</v>
      </c>
      <c r="N14" s="137">
        <v>0</v>
      </c>
      <c r="O14" s="137">
        <v>0.75</v>
      </c>
      <c r="P14" s="137">
        <v>0.75</v>
      </c>
      <c r="Q14" s="137">
        <v>0</v>
      </c>
      <c r="R14" s="137">
        <v>0.855</v>
      </c>
      <c r="S14" s="137">
        <f t="shared" si="0"/>
        <v>8.955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0.642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</v>
      </c>
      <c r="O15" s="137">
        <v>0.75</v>
      </c>
      <c r="P15" s="137">
        <v>0.75</v>
      </c>
      <c r="Q15" s="137">
        <v>1.2</v>
      </c>
      <c r="R15" s="137">
        <v>1</v>
      </c>
      <c r="S15" s="137">
        <f t="shared" si="0"/>
        <v>11.692</v>
      </c>
    </row>
    <row r="16" spans="1:19" ht="12.75">
      <c r="A16" s="87">
        <v>11</v>
      </c>
      <c r="B16" s="83" t="s">
        <v>144</v>
      </c>
      <c r="C16" s="88">
        <v>0</v>
      </c>
      <c r="D16" s="137">
        <v>0.052</v>
      </c>
      <c r="E16" s="137">
        <v>0.48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</v>
      </c>
      <c r="N16" s="137">
        <v>0</v>
      </c>
      <c r="O16" s="137">
        <v>0.75</v>
      </c>
      <c r="P16" s="137">
        <v>0.75</v>
      </c>
      <c r="Q16" s="137">
        <v>1.2</v>
      </c>
      <c r="R16" s="137">
        <v>0.959</v>
      </c>
      <c r="S16" s="137">
        <f t="shared" si="0"/>
        <v>10.790999999999999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0.521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</v>
      </c>
      <c r="N17" s="137">
        <v>0</v>
      </c>
      <c r="O17" s="137">
        <v>0.75</v>
      </c>
      <c r="P17" s="137">
        <v>0.75</v>
      </c>
      <c r="Q17" s="137">
        <v>1.2</v>
      </c>
      <c r="R17" s="137">
        <v>0.786</v>
      </c>
      <c r="S17" s="137">
        <f t="shared" si="0"/>
        <v>10.607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0.216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0.75</v>
      </c>
      <c r="N18" s="137">
        <v>-0.038</v>
      </c>
      <c r="O18" s="137">
        <v>0.75</v>
      </c>
      <c r="P18" s="137">
        <v>0.75</v>
      </c>
      <c r="Q18" s="137">
        <v>1.2</v>
      </c>
      <c r="R18" s="137">
        <v>0.791</v>
      </c>
      <c r="S18" s="137">
        <f t="shared" si="0"/>
        <v>11.018999999999998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0.219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</v>
      </c>
      <c r="N19" s="137">
        <v>0</v>
      </c>
      <c r="O19" s="137">
        <v>0.75</v>
      </c>
      <c r="P19" s="137">
        <v>0.75</v>
      </c>
      <c r="Q19" s="137">
        <v>1.2</v>
      </c>
      <c r="R19" s="137">
        <v>0.904</v>
      </c>
      <c r="S19" s="137">
        <f t="shared" si="0"/>
        <v>10.422999999999998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0.678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</v>
      </c>
      <c r="N20" s="137">
        <v>0</v>
      </c>
      <c r="O20" s="137">
        <v>0.75</v>
      </c>
      <c r="P20" s="137">
        <v>0.75</v>
      </c>
      <c r="Q20" s="137">
        <v>1.2</v>
      </c>
      <c r="R20" s="137">
        <v>0.913</v>
      </c>
      <c r="S20" s="137">
        <f t="shared" si="0"/>
        <v>10.891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0.201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</v>
      </c>
      <c r="N21" s="137">
        <v>0</v>
      </c>
      <c r="O21" s="137">
        <v>0.75</v>
      </c>
      <c r="P21" s="137">
        <v>0.75</v>
      </c>
      <c r="Q21" s="137">
        <v>1.2</v>
      </c>
      <c r="R21" s="137">
        <v>0.948</v>
      </c>
      <c r="S21" s="137">
        <f t="shared" si="0"/>
        <v>10.449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0.101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</v>
      </c>
      <c r="N22" s="137">
        <v>0</v>
      </c>
      <c r="O22" s="137">
        <v>0.75</v>
      </c>
      <c r="P22" s="137">
        <v>0.75</v>
      </c>
      <c r="Q22" s="137">
        <v>1.2</v>
      </c>
      <c r="R22" s="137">
        <v>0.265</v>
      </c>
      <c r="S22" s="137">
        <f t="shared" si="0"/>
        <v>9.666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</v>
      </c>
      <c r="N23" s="137">
        <v>0</v>
      </c>
      <c r="O23" s="137">
        <v>0.75</v>
      </c>
      <c r="P23" s="137">
        <v>0.75</v>
      </c>
      <c r="Q23" s="137">
        <v>1.2</v>
      </c>
      <c r="R23" s="137">
        <v>0.819</v>
      </c>
      <c r="S23" s="137">
        <f t="shared" si="0"/>
        <v>10.119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0.749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</v>
      </c>
      <c r="N24" s="137">
        <v>0</v>
      </c>
      <c r="O24" s="137">
        <v>0.75</v>
      </c>
      <c r="P24" s="137">
        <v>0.75</v>
      </c>
      <c r="Q24" s="137">
        <v>1.2</v>
      </c>
      <c r="R24" s="137">
        <v>0.882</v>
      </c>
      <c r="S24" s="137">
        <f t="shared" si="0"/>
        <v>10.931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B1">
      <selection activeCell="F6" sqref="F6:F24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2" t="s">
        <v>111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69" t="s">
        <v>0</v>
      </c>
      <c r="B3" s="170" t="s">
        <v>74</v>
      </c>
      <c r="C3" s="21" t="s">
        <v>94</v>
      </c>
      <c r="D3" s="26" t="s">
        <v>206</v>
      </c>
      <c r="E3" s="26" t="s">
        <v>203</v>
      </c>
      <c r="F3" s="26" t="s">
        <v>204</v>
      </c>
      <c r="G3" s="44" t="s">
        <v>105</v>
      </c>
      <c r="H3" s="5" t="s">
        <v>12</v>
      </c>
      <c r="I3" s="162" t="s">
        <v>1</v>
      </c>
      <c r="J3" s="162" t="s">
        <v>2</v>
      </c>
      <c r="K3" s="5" t="s">
        <v>3</v>
      </c>
    </row>
    <row r="4" spans="1:11" s="10" customFormat="1" ht="37.5" customHeight="1">
      <c r="A4" s="169"/>
      <c r="B4" s="170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3"/>
      <c r="J4" s="163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3870.4</v>
      </c>
      <c r="E6" s="155">
        <v>116.5</v>
      </c>
      <c r="F6" s="90">
        <v>616.3</v>
      </c>
      <c r="G6" s="90">
        <f>D6-E6-F6</f>
        <v>3137.6000000000004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4045.3</v>
      </c>
      <c r="E7" s="155">
        <v>52.4</v>
      </c>
      <c r="F7" s="90">
        <v>1325.4</v>
      </c>
      <c r="G7" s="90">
        <f aca="true" t="shared" si="2" ref="G7:G29">D7-E7-F7</f>
        <v>2667.5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3734.6</v>
      </c>
      <c r="E8" s="156">
        <v>116.4</v>
      </c>
      <c r="F8" s="90">
        <v>1195.8</v>
      </c>
      <c r="G8" s="90">
        <f t="shared" si="2"/>
        <v>2422.3999999999996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3170.7</v>
      </c>
      <c r="E9" s="155">
        <v>47.8</v>
      </c>
      <c r="F9" s="90">
        <v>785.5</v>
      </c>
      <c r="G9" s="90">
        <f t="shared" si="2"/>
        <v>2337.3999999999996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2982.7</v>
      </c>
      <c r="E10" s="156">
        <v>47.8</v>
      </c>
      <c r="F10" s="90">
        <v>759.9</v>
      </c>
      <c r="G10" s="90">
        <f t="shared" si="2"/>
        <v>2174.9999999999995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8651.4</v>
      </c>
      <c r="E11" s="155">
        <v>47.8</v>
      </c>
      <c r="F11" s="90">
        <v>5297.3</v>
      </c>
      <c r="G11" s="90">
        <f t="shared" si="2"/>
        <v>3306.3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2741.3</v>
      </c>
      <c r="E12" s="156">
        <v>47.8</v>
      </c>
      <c r="F12" s="90">
        <v>447.5</v>
      </c>
      <c r="G12" s="90">
        <f t="shared" si="2"/>
        <v>2246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39630.3</v>
      </c>
      <c r="E13" s="157">
        <v>16383.9</v>
      </c>
      <c r="F13" s="90">
        <v>6145</v>
      </c>
      <c r="G13" s="90">
        <f t="shared" si="2"/>
        <v>17101.4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4708.9</v>
      </c>
      <c r="E14" s="155">
        <v>116.4</v>
      </c>
      <c r="F14" s="90">
        <v>821.1</v>
      </c>
      <c r="G14" s="90">
        <f t="shared" si="2"/>
        <v>3771.4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3813.9</v>
      </c>
      <c r="E15" s="156">
        <v>116.4</v>
      </c>
      <c r="F15" s="90">
        <v>923.4</v>
      </c>
      <c r="G15" s="90">
        <f t="shared" si="2"/>
        <v>2774.1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14612.6</v>
      </c>
      <c r="E16" s="156">
        <v>7818.2</v>
      </c>
      <c r="F16" s="90">
        <v>1856.9</v>
      </c>
      <c r="G16" s="90">
        <f t="shared" si="2"/>
        <v>4937.5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3479.8</v>
      </c>
      <c r="E17" s="155">
        <v>47.8</v>
      </c>
      <c r="F17" s="90">
        <v>740.3</v>
      </c>
      <c r="G17" s="90">
        <f t="shared" si="2"/>
        <v>2691.7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7317.9</v>
      </c>
      <c r="E18" s="156">
        <v>2427.2</v>
      </c>
      <c r="F18" s="90">
        <v>1414.9</v>
      </c>
      <c r="G18" s="90">
        <f t="shared" si="2"/>
        <v>3475.7999999999997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4112.2</v>
      </c>
      <c r="E19" s="155">
        <v>47.8</v>
      </c>
      <c r="F19" s="90">
        <v>1389.7</v>
      </c>
      <c r="G19" s="90">
        <f t="shared" si="2"/>
        <v>2674.7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3133.4</v>
      </c>
      <c r="E20" s="156">
        <v>47.8</v>
      </c>
      <c r="F20" s="90">
        <v>853.9</v>
      </c>
      <c r="G20" s="90">
        <f t="shared" si="2"/>
        <v>2231.7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2116.6</v>
      </c>
      <c r="E21" s="156">
        <v>47.8</v>
      </c>
      <c r="F21" s="90">
        <v>260.7</v>
      </c>
      <c r="G21" s="90">
        <f t="shared" si="2"/>
        <v>1808.0999999999997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3155.3</v>
      </c>
      <c r="E22" s="156">
        <v>116.4</v>
      </c>
      <c r="F22" s="90">
        <v>618.2</v>
      </c>
      <c r="G22" s="90">
        <f t="shared" si="2"/>
        <v>2420.7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2541.6</v>
      </c>
      <c r="E23" s="156">
        <v>47.8</v>
      </c>
      <c r="F23" s="90">
        <v>377.1</v>
      </c>
      <c r="G23" s="90">
        <f t="shared" si="2"/>
        <v>2116.7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5839.6</v>
      </c>
      <c r="E24" s="155">
        <v>83.9</v>
      </c>
      <c r="F24" s="90">
        <v>1914.4</v>
      </c>
      <c r="G24" s="90">
        <f t="shared" si="2"/>
        <v>3841.3000000000006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8" t="s">
        <v>24</v>
      </c>
      <c r="B30" s="168"/>
      <c r="C30" s="12">
        <f>SUM(C6:C29)</f>
        <v>0</v>
      </c>
      <c r="D30" s="143">
        <f>SUM(D6:D29)</f>
        <v>123658.5</v>
      </c>
      <c r="E30" s="143">
        <f>SUM(E6:E29)</f>
        <v>27777.900000000005</v>
      </c>
      <c r="F30" s="12">
        <f>SUM(F6:F29)</f>
        <v>27743.300000000007</v>
      </c>
      <c r="G30" s="12">
        <f>SUM(G6:G29)</f>
        <v>68137.29999999999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C3" sqref="C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2" t="s">
        <v>112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69" t="s">
        <v>6</v>
      </c>
      <c r="B3" s="170" t="s">
        <v>74</v>
      </c>
      <c r="C3" s="21" t="s">
        <v>95</v>
      </c>
      <c r="D3" s="26" t="s">
        <v>207</v>
      </c>
      <c r="E3" s="26" t="s">
        <v>208</v>
      </c>
      <c r="F3" s="22" t="s">
        <v>96</v>
      </c>
      <c r="G3" s="5" t="s">
        <v>12</v>
      </c>
      <c r="H3" s="162" t="s">
        <v>1</v>
      </c>
      <c r="I3" s="162" t="s">
        <v>2</v>
      </c>
      <c r="J3" s="6" t="s">
        <v>3</v>
      </c>
    </row>
    <row r="4" spans="1:10" s="10" customFormat="1" ht="42.75" customHeight="1">
      <c r="A4" s="169"/>
      <c r="B4" s="170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3"/>
      <c r="I4" s="163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478</v>
      </c>
      <c r="E6" s="90">
        <v>0</v>
      </c>
      <c r="F6" s="90">
        <f>D6+E6</f>
        <v>478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344.1</v>
      </c>
      <c r="E7" s="90">
        <v>0</v>
      </c>
      <c r="F7" s="90">
        <f aca="true" t="shared" si="1" ref="F7:F24">D7+E7</f>
        <v>344.1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311.1</v>
      </c>
      <c r="E8" s="90">
        <v>0</v>
      </c>
      <c r="F8" s="90">
        <f t="shared" si="1"/>
        <v>311.1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526.6</v>
      </c>
      <c r="E9" s="90">
        <v>0</v>
      </c>
      <c r="F9" s="90">
        <f t="shared" si="1"/>
        <v>526.6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266.2</v>
      </c>
      <c r="E10" s="90">
        <v>0</v>
      </c>
      <c r="F10" s="90">
        <f t="shared" si="1"/>
        <v>266.2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224.6</v>
      </c>
      <c r="E11" s="90">
        <v>0</v>
      </c>
      <c r="F11" s="90">
        <f t="shared" si="1"/>
        <v>224.6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205.3</v>
      </c>
      <c r="E12" s="90">
        <v>0</v>
      </c>
      <c r="F12" s="90">
        <f t="shared" si="1"/>
        <v>205.3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16977.6</v>
      </c>
      <c r="E13" s="90">
        <v>0</v>
      </c>
      <c r="F13" s="90">
        <f t="shared" si="1"/>
        <v>16977.6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296.2</v>
      </c>
      <c r="E14" s="90">
        <v>0</v>
      </c>
      <c r="F14" s="90">
        <f t="shared" si="1"/>
        <v>296.2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230.3</v>
      </c>
      <c r="E15" s="90">
        <v>0</v>
      </c>
      <c r="F15" s="90">
        <f t="shared" si="1"/>
        <v>230.3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1565.7</v>
      </c>
      <c r="E16" s="90">
        <v>0</v>
      </c>
      <c r="F16" s="90">
        <f t="shared" si="1"/>
        <v>1565.7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195.2</v>
      </c>
      <c r="E17" s="90">
        <v>0</v>
      </c>
      <c r="F17" s="90">
        <f t="shared" si="1"/>
        <v>195.2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258.8</v>
      </c>
      <c r="E18" s="90">
        <v>0</v>
      </c>
      <c r="F18" s="90">
        <f t="shared" si="1"/>
        <v>258.8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283.2</v>
      </c>
      <c r="E19" s="90">
        <v>0</v>
      </c>
      <c r="F19" s="90">
        <f t="shared" si="1"/>
        <v>283.2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666.2</v>
      </c>
      <c r="E20" s="90">
        <v>0</v>
      </c>
      <c r="F20" s="90">
        <f t="shared" si="1"/>
        <v>666.2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361.7</v>
      </c>
      <c r="E21" s="90">
        <v>0</v>
      </c>
      <c r="F21" s="90">
        <f t="shared" si="1"/>
        <v>361.7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273.9</v>
      </c>
      <c r="E22" s="90">
        <v>0</v>
      </c>
      <c r="F22" s="90">
        <f t="shared" si="1"/>
        <v>273.9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209.3</v>
      </c>
      <c r="E23" s="90">
        <v>0</v>
      </c>
      <c r="F23" s="90">
        <f t="shared" si="1"/>
        <v>209.3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759.2</v>
      </c>
      <c r="E24" s="90">
        <v>0</v>
      </c>
      <c r="F24" s="90">
        <f t="shared" si="1"/>
        <v>759.2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/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8" t="s">
        <v>24</v>
      </c>
      <c r="B30" s="168"/>
      <c r="C30" s="12">
        <f>SUM(C6:C29)</f>
        <v>0</v>
      </c>
      <c r="D30" s="12">
        <f>SUM(D6:D29)</f>
        <v>24433.200000000004</v>
      </c>
      <c r="E30" s="12">
        <f>SUM(E6:E29)</f>
        <v>0</v>
      </c>
      <c r="F30" s="12">
        <f>SUM(F6:F29)</f>
        <v>24433.200000000004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M1">
      <pane xSplit="14715" topLeftCell="V13" activePane="topLeft" state="split"/>
      <selection pane="topLeft" activeCell="R19" sqref="R19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3" t="s">
        <v>113</v>
      </c>
      <c r="D2" s="173"/>
      <c r="E2" s="173"/>
      <c r="F2" s="173"/>
      <c r="G2" s="173"/>
      <c r="H2" s="173"/>
      <c r="I2" s="173"/>
      <c r="J2" s="173"/>
      <c r="K2" s="173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69" t="s">
        <v>6</v>
      </c>
      <c r="B4" s="170" t="s">
        <v>74</v>
      </c>
      <c r="C4" s="5" t="s">
        <v>209</v>
      </c>
      <c r="D4" s="5" t="s">
        <v>210</v>
      </c>
      <c r="E4" s="26" t="s">
        <v>19</v>
      </c>
      <c r="F4" s="26" t="s">
        <v>200</v>
      </c>
      <c r="G4" s="26" t="s">
        <v>211</v>
      </c>
      <c r="H4" s="39" t="s">
        <v>106</v>
      </c>
      <c r="I4" s="26" t="s">
        <v>224</v>
      </c>
      <c r="J4" s="26" t="s">
        <v>212</v>
      </c>
      <c r="K4" s="5" t="s">
        <v>213</v>
      </c>
      <c r="L4" s="6" t="s">
        <v>107</v>
      </c>
      <c r="M4" s="26" t="s">
        <v>206</v>
      </c>
      <c r="N4" s="26" t="s">
        <v>214</v>
      </c>
      <c r="O4" s="26" t="s">
        <v>215</v>
      </c>
      <c r="P4" s="22" t="s">
        <v>114</v>
      </c>
      <c r="Q4" s="5" t="s">
        <v>32</v>
      </c>
      <c r="R4" s="162" t="s">
        <v>1</v>
      </c>
      <c r="S4" s="162" t="s">
        <v>7</v>
      </c>
      <c r="T4" s="6" t="s">
        <v>3</v>
      </c>
    </row>
    <row r="5" spans="1:20" s="10" customFormat="1" ht="45.75" customHeight="1">
      <c r="A5" s="169"/>
      <c r="B5" s="170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3"/>
      <c r="S5" s="163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4027.5</v>
      </c>
      <c r="G7" s="155">
        <v>737.8</v>
      </c>
      <c r="H7" s="141">
        <f>F7-G7</f>
        <v>3289.7</v>
      </c>
      <c r="I7" s="157">
        <v>28</v>
      </c>
      <c r="J7" s="23">
        <v>0</v>
      </c>
      <c r="K7" s="158">
        <f aca="true" t="shared" si="0" ref="K7:K30">I7-J7</f>
        <v>28</v>
      </c>
      <c r="L7" s="90">
        <f>H7-K7</f>
        <v>3261.7</v>
      </c>
      <c r="M7" s="90">
        <v>3870.4</v>
      </c>
      <c r="N7" s="155">
        <v>116.5</v>
      </c>
      <c r="O7" s="90">
        <v>616.3</v>
      </c>
      <c r="P7" s="90">
        <f>M7-N7-O7</f>
        <v>3137.6000000000004</v>
      </c>
      <c r="Q7" s="91">
        <f>L7/P7*100</f>
        <v>103.95525242223354</v>
      </c>
      <c r="R7" s="92">
        <v>0</v>
      </c>
      <c r="S7" s="13">
        <v>0.75</v>
      </c>
      <c r="T7" s="13">
        <f aca="true" t="shared" si="1" ref="T7:T30">R7*S7</f>
        <v>0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4162.7</v>
      </c>
      <c r="G8" s="155">
        <v>1549.6</v>
      </c>
      <c r="H8" s="141">
        <f aca="true" t="shared" si="3" ref="H8:H30">F8-G8</f>
        <v>2613.1</v>
      </c>
      <c r="I8" s="152">
        <v>13.6</v>
      </c>
      <c r="J8" s="23">
        <v>0</v>
      </c>
      <c r="K8" s="152">
        <f t="shared" si="0"/>
        <v>13.6</v>
      </c>
      <c r="L8" s="90">
        <f>H8-K8</f>
        <v>2599.5</v>
      </c>
      <c r="M8" s="90">
        <v>4045.3</v>
      </c>
      <c r="N8" s="155">
        <v>52.4</v>
      </c>
      <c r="O8" s="90">
        <v>1325.4</v>
      </c>
      <c r="P8" s="90">
        <f aca="true" t="shared" si="4" ref="P8:P30">M8-N8-O8</f>
        <v>2667.5</v>
      </c>
      <c r="Q8" s="91">
        <f aca="true" t="shared" si="5" ref="Q8:Q30">L8/P8*100</f>
        <v>97.45079662605436</v>
      </c>
      <c r="R8" s="92">
        <v>1</v>
      </c>
      <c r="S8" s="13">
        <v>0.75</v>
      </c>
      <c r="T8" s="13">
        <f t="shared" si="1"/>
        <v>0.75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4176</v>
      </c>
      <c r="G9" s="155">
        <v>1385.9</v>
      </c>
      <c r="H9" s="141">
        <f t="shared" si="3"/>
        <v>2790.1</v>
      </c>
      <c r="I9" s="157">
        <v>47.8</v>
      </c>
      <c r="J9" s="23">
        <v>0</v>
      </c>
      <c r="K9" s="152">
        <f t="shared" si="0"/>
        <v>47.8</v>
      </c>
      <c r="L9" s="90">
        <f aca="true" t="shared" si="6" ref="L9:L25">H9-K9</f>
        <v>2742.2999999999997</v>
      </c>
      <c r="M9" s="90">
        <v>3734.6</v>
      </c>
      <c r="N9" s="156">
        <v>116.4</v>
      </c>
      <c r="O9" s="90">
        <v>1195.8</v>
      </c>
      <c r="P9" s="90">
        <f t="shared" si="4"/>
        <v>2422.3999999999996</v>
      </c>
      <c r="Q9" s="91">
        <f t="shared" si="5"/>
        <v>113.20591149273449</v>
      </c>
      <c r="R9" s="92">
        <v>0</v>
      </c>
      <c r="S9" s="13">
        <v>0.75</v>
      </c>
      <c r="T9" s="13">
        <f t="shared" si="1"/>
        <v>0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3291.8</v>
      </c>
      <c r="G10" s="155">
        <v>833.3</v>
      </c>
      <c r="H10" s="141">
        <f t="shared" si="3"/>
        <v>2458.5</v>
      </c>
      <c r="I10" s="157">
        <v>42.1</v>
      </c>
      <c r="J10" s="23">
        <v>0</v>
      </c>
      <c r="K10" s="152">
        <f t="shared" si="0"/>
        <v>42.1</v>
      </c>
      <c r="L10" s="90">
        <f t="shared" si="6"/>
        <v>2416.4</v>
      </c>
      <c r="M10" s="90">
        <v>3170.7</v>
      </c>
      <c r="N10" s="155">
        <v>47.8</v>
      </c>
      <c r="O10" s="90">
        <v>785.5</v>
      </c>
      <c r="P10" s="90">
        <f t="shared" si="4"/>
        <v>2337.3999999999996</v>
      </c>
      <c r="Q10" s="91">
        <f t="shared" si="5"/>
        <v>103.3798237357748</v>
      </c>
      <c r="R10" s="92">
        <v>0</v>
      </c>
      <c r="S10" s="13">
        <v>0.75</v>
      </c>
      <c r="T10" s="13">
        <f t="shared" si="1"/>
        <v>0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3062.1</v>
      </c>
      <c r="G11" s="155">
        <v>807.8</v>
      </c>
      <c r="H11" s="141">
        <f t="shared" si="3"/>
        <v>2254.3</v>
      </c>
      <c r="I11" s="157">
        <v>9.5</v>
      </c>
      <c r="J11" s="23">
        <v>0</v>
      </c>
      <c r="K11" s="152">
        <f>I11-J11</f>
        <v>9.5</v>
      </c>
      <c r="L11" s="90">
        <f t="shared" si="6"/>
        <v>2244.8</v>
      </c>
      <c r="M11" s="90">
        <v>2982.7</v>
      </c>
      <c r="N11" s="156">
        <v>47.8</v>
      </c>
      <c r="O11" s="90">
        <v>759.9</v>
      </c>
      <c r="P11" s="90">
        <f t="shared" si="4"/>
        <v>2174.9999999999995</v>
      </c>
      <c r="Q11" s="91">
        <f t="shared" si="5"/>
        <v>103.20919540229887</v>
      </c>
      <c r="R11" s="92">
        <v>0</v>
      </c>
      <c r="S11" s="13">
        <v>0.75</v>
      </c>
      <c r="T11" s="13">
        <f t="shared" si="1"/>
        <v>0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8759.9</v>
      </c>
      <c r="G12" s="155">
        <v>5445.1</v>
      </c>
      <c r="H12" s="141">
        <f t="shared" si="3"/>
        <v>3314.7999999999993</v>
      </c>
      <c r="I12" s="157">
        <v>27.7</v>
      </c>
      <c r="J12" s="23">
        <v>0</v>
      </c>
      <c r="K12" s="152">
        <f t="shared" si="0"/>
        <v>27.7</v>
      </c>
      <c r="L12" s="90">
        <f t="shared" si="6"/>
        <v>3287.0999999999995</v>
      </c>
      <c r="M12" s="90">
        <v>8651.4</v>
      </c>
      <c r="N12" s="155">
        <v>47.8</v>
      </c>
      <c r="O12" s="90">
        <v>5297.3</v>
      </c>
      <c r="P12" s="90">
        <f t="shared" si="4"/>
        <v>3306.3</v>
      </c>
      <c r="Q12" s="91">
        <f t="shared" si="5"/>
        <v>99.41929044551308</v>
      </c>
      <c r="R12" s="92">
        <v>1</v>
      </c>
      <c r="S12" s="13">
        <v>0.75</v>
      </c>
      <c r="T12" s="13">
        <f t="shared" si="1"/>
        <v>0.75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2857.8</v>
      </c>
      <c r="G13" s="155">
        <v>506.4</v>
      </c>
      <c r="H13" s="141">
        <f t="shared" si="3"/>
        <v>2351.4</v>
      </c>
      <c r="I13" s="152">
        <v>45.8</v>
      </c>
      <c r="J13" s="23">
        <v>0</v>
      </c>
      <c r="K13" s="152">
        <f t="shared" si="0"/>
        <v>45.8</v>
      </c>
      <c r="L13" s="90">
        <f t="shared" si="6"/>
        <v>2305.6</v>
      </c>
      <c r="M13" s="90">
        <v>2741.3</v>
      </c>
      <c r="N13" s="156">
        <v>47.8</v>
      </c>
      <c r="O13" s="90">
        <v>447.5</v>
      </c>
      <c r="P13" s="90">
        <f t="shared" si="4"/>
        <v>2246</v>
      </c>
      <c r="Q13" s="91">
        <f t="shared" si="5"/>
        <v>102.65360641139804</v>
      </c>
      <c r="R13" s="92">
        <v>0</v>
      </c>
      <c r="S13" s="13">
        <v>0.75</v>
      </c>
      <c r="T13" s="13">
        <f t="shared" si="1"/>
        <v>0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43953.8</v>
      </c>
      <c r="G14" s="155">
        <v>22529</v>
      </c>
      <c r="H14" s="141">
        <f t="shared" si="3"/>
        <v>21424.800000000003</v>
      </c>
      <c r="I14" s="157">
        <v>19639.6</v>
      </c>
      <c r="J14" s="23">
        <v>16080</v>
      </c>
      <c r="K14" s="152">
        <f t="shared" si="0"/>
        <v>3559.5999999999985</v>
      </c>
      <c r="L14" s="90">
        <f t="shared" si="6"/>
        <v>17865.200000000004</v>
      </c>
      <c r="M14" s="90">
        <v>39630.3</v>
      </c>
      <c r="N14" s="157">
        <v>16383.9</v>
      </c>
      <c r="O14" s="90">
        <v>6145</v>
      </c>
      <c r="P14" s="90">
        <f t="shared" si="4"/>
        <v>17101.4</v>
      </c>
      <c r="Q14" s="91">
        <f t="shared" si="5"/>
        <v>104.46630100459613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4891.9</v>
      </c>
      <c r="G15" s="155">
        <v>937.6</v>
      </c>
      <c r="H15" s="141">
        <f t="shared" si="3"/>
        <v>3954.2999999999997</v>
      </c>
      <c r="I15" s="152">
        <v>6.8</v>
      </c>
      <c r="J15" s="23">
        <v>0</v>
      </c>
      <c r="K15" s="152">
        <f t="shared" si="0"/>
        <v>6.8</v>
      </c>
      <c r="L15" s="90">
        <f t="shared" si="6"/>
        <v>3947.4999999999995</v>
      </c>
      <c r="M15" s="90">
        <v>4708.9</v>
      </c>
      <c r="N15" s="155">
        <v>116.4</v>
      </c>
      <c r="O15" s="90">
        <v>821.1</v>
      </c>
      <c r="P15" s="90">
        <f t="shared" si="4"/>
        <v>3771.4</v>
      </c>
      <c r="Q15" s="91">
        <f t="shared" si="5"/>
        <v>104.66935355570874</v>
      </c>
      <c r="R15" s="92">
        <v>0</v>
      </c>
      <c r="S15" s="13">
        <v>0.75</v>
      </c>
      <c r="T15" s="13">
        <f t="shared" si="1"/>
        <v>0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4415.6</v>
      </c>
      <c r="G16" s="155">
        <v>1564.7</v>
      </c>
      <c r="H16" s="141">
        <f t="shared" si="3"/>
        <v>2850.9000000000005</v>
      </c>
      <c r="I16" s="152">
        <v>545.7</v>
      </c>
      <c r="J16" s="23">
        <v>524.8</v>
      </c>
      <c r="K16" s="152">
        <f t="shared" si="0"/>
        <v>20.90000000000009</v>
      </c>
      <c r="L16" s="90">
        <f t="shared" si="6"/>
        <v>2830.0000000000005</v>
      </c>
      <c r="M16" s="90">
        <v>3813.9</v>
      </c>
      <c r="N16" s="156">
        <v>116.4</v>
      </c>
      <c r="O16" s="90">
        <v>923.4</v>
      </c>
      <c r="P16" s="90">
        <f t="shared" si="4"/>
        <v>2774.1</v>
      </c>
      <c r="Q16" s="91">
        <f t="shared" si="5"/>
        <v>102.01506794996578</v>
      </c>
      <c r="R16" s="92">
        <v>0</v>
      </c>
      <c r="S16" s="13">
        <v>0.75</v>
      </c>
      <c r="T16" s="13">
        <f t="shared" si="1"/>
        <v>0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15307.9</v>
      </c>
      <c r="G17" s="155">
        <v>9675.2</v>
      </c>
      <c r="H17" s="141">
        <f t="shared" si="3"/>
        <v>5632.699999999999</v>
      </c>
      <c r="I17" s="152">
        <v>7717.6</v>
      </c>
      <c r="J17" s="23">
        <v>7700.7</v>
      </c>
      <c r="K17" s="152">
        <f t="shared" si="0"/>
        <v>16.900000000000546</v>
      </c>
      <c r="L17" s="90">
        <f t="shared" si="6"/>
        <v>5615.799999999998</v>
      </c>
      <c r="M17" s="90">
        <v>14612.6</v>
      </c>
      <c r="N17" s="156">
        <v>7818.2</v>
      </c>
      <c r="O17" s="90">
        <v>1856.9</v>
      </c>
      <c r="P17" s="90">
        <f t="shared" si="4"/>
        <v>4937.5</v>
      </c>
      <c r="Q17" s="91">
        <f t="shared" si="5"/>
        <v>113.73772151898731</v>
      </c>
      <c r="R17" s="92">
        <v>0</v>
      </c>
      <c r="S17" s="13">
        <v>0.75</v>
      </c>
      <c r="T17" s="13">
        <f>R17*S17</f>
        <v>0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3678.8</v>
      </c>
      <c r="G18" s="155">
        <v>788.1</v>
      </c>
      <c r="H18" s="141">
        <f t="shared" si="3"/>
        <v>2890.7000000000003</v>
      </c>
      <c r="I18" s="157">
        <v>4.4</v>
      </c>
      <c r="J18" s="23">
        <v>0</v>
      </c>
      <c r="K18" s="152">
        <f t="shared" si="0"/>
        <v>4.4</v>
      </c>
      <c r="L18" s="90">
        <f t="shared" si="6"/>
        <v>2886.3</v>
      </c>
      <c r="M18" s="90">
        <v>3479.8</v>
      </c>
      <c r="N18" s="155">
        <v>47.8</v>
      </c>
      <c r="O18" s="90">
        <v>740.3</v>
      </c>
      <c r="P18" s="90">
        <f t="shared" si="4"/>
        <v>2691.7</v>
      </c>
      <c r="Q18" s="91">
        <f t="shared" si="5"/>
        <v>107.22963183118478</v>
      </c>
      <c r="R18" s="92">
        <v>0</v>
      </c>
      <c r="S18" s="13">
        <v>0.75</v>
      </c>
      <c r="T18" s="13">
        <f t="shared" si="1"/>
        <v>0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7316.6</v>
      </c>
      <c r="G19" s="155">
        <v>3842.1</v>
      </c>
      <c r="H19" s="141">
        <f t="shared" si="3"/>
        <v>3474.5000000000005</v>
      </c>
      <c r="I19" s="152">
        <v>2382.3</v>
      </c>
      <c r="J19" s="23">
        <v>2379.3</v>
      </c>
      <c r="K19" s="152">
        <f t="shared" si="0"/>
        <v>3</v>
      </c>
      <c r="L19" s="90">
        <f t="shared" si="6"/>
        <v>3471.5000000000005</v>
      </c>
      <c r="M19" s="90">
        <v>7317.9</v>
      </c>
      <c r="N19" s="156">
        <v>2427.2</v>
      </c>
      <c r="O19" s="90">
        <v>1414.9</v>
      </c>
      <c r="P19" s="90">
        <f t="shared" si="4"/>
        <v>3475.7999999999997</v>
      </c>
      <c r="Q19" s="91">
        <f t="shared" si="5"/>
        <v>99.87628747338744</v>
      </c>
      <c r="R19" s="92">
        <v>1</v>
      </c>
      <c r="S19" s="13">
        <v>0.75</v>
      </c>
      <c r="T19" s="13">
        <f t="shared" si="1"/>
        <v>0.75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4210.8</v>
      </c>
      <c r="G20" s="155">
        <v>1437.5</v>
      </c>
      <c r="H20" s="141">
        <f t="shared" si="3"/>
        <v>2773.3</v>
      </c>
      <c r="I20" s="157">
        <v>6.4</v>
      </c>
      <c r="J20" s="23">
        <v>0</v>
      </c>
      <c r="K20" s="152">
        <f t="shared" si="0"/>
        <v>6.4</v>
      </c>
      <c r="L20" s="90">
        <f t="shared" si="6"/>
        <v>2766.9</v>
      </c>
      <c r="M20" s="90">
        <v>4112.2</v>
      </c>
      <c r="N20" s="155">
        <v>47.8</v>
      </c>
      <c r="O20" s="90">
        <v>1389.7</v>
      </c>
      <c r="P20" s="90">
        <f t="shared" si="4"/>
        <v>2674.7</v>
      </c>
      <c r="Q20" s="91">
        <f t="shared" si="5"/>
        <v>103.44711556436236</v>
      </c>
      <c r="R20" s="92">
        <v>0</v>
      </c>
      <c r="S20" s="13">
        <v>0.75</v>
      </c>
      <c r="T20" s="13">
        <f t="shared" si="1"/>
        <v>0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3257.4</v>
      </c>
      <c r="G21" s="155">
        <v>901.7</v>
      </c>
      <c r="H21" s="141">
        <f t="shared" si="3"/>
        <v>2355.7</v>
      </c>
      <c r="I21" s="152">
        <v>43.8</v>
      </c>
      <c r="J21" s="23">
        <v>0</v>
      </c>
      <c r="K21" s="152">
        <f t="shared" si="0"/>
        <v>43.8</v>
      </c>
      <c r="L21" s="90">
        <f t="shared" si="6"/>
        <v>2311.8999999999996</v>
      </c>
      <c r="M21" s="90">
        <v>3133.4</v>
      </c>
      <c r="N21" s="156">
        <v>47.8</v>
      </c>
      <c r="O21" s="90">
        <v>853.9</v>
      </c>
      <c r="P21" s="90">
        <f t="shared" si="4"/>
        <v>2231.7</v>
      </c>
      <c r="Q21" s="91">
        <f t="shared" si="5"/>
        <v>103.59367298472016</v>
      </c>
      <c r="R21" s="92">
        <v>0</v>
      </c>
      <c r="S21" s="13">
        <v>0.75</v>
      </c>
      <c r="T21" s="13">
        <f t="shared" si="1"/>
        <v>0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2231</v>
      </c>
      <c r="G22" s="155">
        <v>308.5</v>
      </c>
      <c r="H22" s="141">
        <f t="shared" si="3"/>
        <v>1922.5</v>
      </c>
      <c r="I22" s="157">
        <v>2.8</v>
      </c>
      <c r="J22" s="23">
        <v>0</v>
      </c>
      <c r="K22" s="152">
        <f t="shared" si="0"/>
        <v>2.8</v>
      </c>
      <c r="L22" s="90">
        <f t="shared" si="6"/>
        <v>1919.7</v>
      </c>
      <c r="M22" s="90">
        <v>2116.6</v>
      </c>
      <c r="N22" s="156">
        <v>47.8</v>
      </c>
      <c r="O22" s="90">
        <v>260.7</v>
      </c>
      <c r="P22" s="90">
        <f t="shared" si="4"/>
        <v>1808.0999999999997</v>
      </c>
      <c r="Q22" s="91">
        <f t="shared" si="5"/>
        <v>106.17222498755604</v>
      </c>
      <c r="R22" s="92">
        <v>0</v>
      </c>
      <c r="S22" s="13">
        <v>0.75</v>
      </c>
      <c r="T22" s="13">
        <f t="shared" si="1"/>
        <v>0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3406.3</v>
      </c>
      <c r="G23" s="155">
        <v>734.6</v>
      </c>
      <c r="H23" s="141">
        <f t="shared" si="3"/>
        <v>2671.7000000000003</v>
      </c>
      <c r="I23" s="157">
        <v>14.8</v>
      </c>
      <c r="J23" s="23">
        <v>0</v>
      </c>
      <c r="K23" s="152">
        <f t="shared" si="0"/>
        <v>14.8</v>
      </c>
      <c r="L23" s="90">
        <f t="shared" si="6"/>
        <v>2656.9</v>
      </c>
      <c r="M23" s="90">
        <v>3155.3</v>
      </c>
      <c r="N23" s="156">
        <v>116.4</v>
      </c>
      <c r="O23" s="90">
        <v>618.2</v>
      </c>
      <c r="P23" s="90">
        <f t="shared" si="4"/>
        <v>2420.7</v>
      </c>
      <c r="Q23" s="91">
        <f t="shared" si="5"/>
        <v>109.75750815879705</v>
      </c>
      <c r="R23" s="92">
        <v>0</v>
      </c>
      <c r="S23" s="13">
        <v>0.75</v>
      </c>
      <c r="T23" s="13">
        <f t="shared" si="1"/>
        <v>0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2581.6</v>
      </c>
      <c r="G24" s="155">
        <v>424.9</v>
      </c>
      <c r="H24" s="141">
        <f t="shared" si="3"/>
        <v>2156.7</v>
      </c>
      <c r="I24" s="152">
        <v>3.9</v>
      </c>
      <c r="J24" s="23">
        <v>0</v>
      </c>
      <c r="K24" s="152">
        <f t="shared" si="0"/>
        <v>3.9</v>
      </c>
      <c r="L24" s="90">
        <f t="shared" si="6"/>
        <v>2152.7999999999997</v>
      </c>
      <c r="M24" s="90">
        <v>2541.6</v>
      </c>
      <c r="N24" s="156">
        <v>47.8</v>
      </c>
      <c r="O24" s="90">
        <v>377.1</v>
      </c>
      <c r="P24" s="90">
        <f t="shared" si="4"/>
        <v>2116.7</v>
      </c>
      <c r="Q24" s="91">
        <f t="shared" si="5"/>
        <v>101.70548495299285</v>
      </c>
      <c r="R24" s="92">
        <v>0</v>
      </c>
      <c r="S24" s="13">
        <v>0.75</v>
      </c>
      <c r="T24" s="13">
        <f t="shared" si="1"/>
        <v>0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5922.9</v>
      </c>
      <c r="G25" s="155">
        <v>1998.3</v>
      </c>
      <c r="H25" s="141">
        <f t="shared" si="3"/>
        <v>3924.5999999999995</v>
      </c>
      <c r="I25" s="152">
        <v>6.5</v>
      </c>
      <c r="J25" s="23">
        <v>0</v>
      </c>
      <c r="K25" s="152">
        <f t="shared" si="0"/>
        <v>6.5</v>
      </c>
      <c r="L25" s="90">
        <f t="shared" si="6"/>
        <v>3918.0999999999995</v>
      </c>
      <c r="M25" s="90">
        <v>5839.6</v>
      </c>
      <c r="N25" s="155">
        <v>83.9</v>
      </c>
      <c r="O25" s="90">
        <v>1914.4</v>
      </c>
      <c r="P25" s="90">
        <f t="shared" si="4"/>
        <v>3841.3000000000006</v>
      </c>
      <c r="Q25" s="91">
        <f t="shared" si="5"/>
        <v>101.99932314580997</v>
      </c>
      <c r="R25" s="92">
        <v>0</v>
      </c>
      <c r="S25" s="13">
        <v>0.75</v>
      </c>
      <c r="T25" s="13">
        <f t="shared" si="1"/>
        <v>0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8" t="s">
        <v>24</v>
      </c>
      <c r="B31" s="168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131512.40000000002</v>
      </c>
      <c r="G31" s="143">
        <f>SUM(G7:G30)</f>
        <v>56408.09999999999</v>
      </c>
      <c r="H31" s="143">
        <f t="shared" si="7"/>
        <v>75104.3</v>
      </c>
      <c r="I31" s="23">
        <f>SUM(I7:I30)</f>
        <v>30589.1</v>
      </c>
      <c r="J31" s="23">
        <f>SUM(J7:J30)</f>
        <v>26684.8</v>
      </c>
      <c r="K31" s="23">
        <f>SUM(K7:K30)</f>
        <v>3904.3</v>
      </c>
      <c r="L31" s="12">
        <f t="shared" si="7"/>
        <v>71200.00000000001</v>
      </c>
      <c r="M31" s="143">
        <f>M7+M8+M9+M10+M11+M12+M13+M14+M15+M16+M17+M18+M19+M20+M21+M22+M23+M24+M25</f>
        <v>123658.5</v>
      </c>
      <c r="N31" s="143">
        <f>SUM(N7:N30)</f>
        <v>27777.900000000005</v>
      </c>
      <c r="O31" s="12">
        <f t="shared" si="7"/>
        <v>27743.300000000007</v>
      </c>
      <c r="P31" s="12">
        <f t="shared" si="7"/>
        <v>68137.29999999999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C1">
      <selection activeCell="J20" sqref="J2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2" t="s">
        <v>182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69" t="s">
        <v>183</v>
      </c>
      <c r="B3" s="170" t="s">
        <v>74</v>
      </c>
      <c r="C3" s="21" t="s">
        <v>184</v>
      </c>
      <c r="D3" s="20"/>
      <c r="E3" s="20"/>
      <c r="F3" s="26" t="s">
        <v>216</v>
      </c>
      <c r="G3" s="26" t="s">
        <v>217</v>
      </c>
      <c r="H3" s="22" t="s">
        <v>185</v>
      </c>
      <c r="I3" s="5" t="s">
        <v>12</v>
      </c>
      <c r="J3" s="162" t="s">
        <v>186</v>
      </c>
      <c r="K3" s="162" t="s">
        <v>187</v>
      </c>
      <c r="L3" s="6" t="s">
        <v>3</v>
      </c>
    </row>
    <row r="4" spans="1:12" s="10" customFormat="1" ht="42.75" customHeight="1">
      <c r="A4" s="169"/>
      <c r="B4" s="170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3"/>
      <c r="K4" s="163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-157.1</v>
      </c>
      <c r="D6" s="90"/>
      <c r="E6" s="90"/>
      <c r="F6" s="23">
        <v>478</v>
      </c>
      <c r="G6" s="90">
        <v>0</v>
      </c>
      <c r="H6" s="90">
        <f>F6+G6</f>
        <v>478</v>
      </c>
      <c r="I6" s="91">
        <f>C6/H6*100</f>
        <v>-32.86610878661087</v>
      </c>
      <c r="J6" s="92">
        <v>0</v>
      </c>
      <c r="K6" s="13">
        <v>0.75</v>
      </c>
      <c r="L6" s="13">
        <f aca="true" t="shared" si="0" ref="L6:L29">J6*K6</f>
        <v>0</v>
      </c>
    </row>
    <row r="7" spans="1:12" ht="12.75">
      <c r="A7" s="87">
        <v>2</v>
      </c>
      <c r="B7" s="83" t="s">
        <v>135</v>
      </c>
      <c r="C7" s="90">
        <v>-117.4</v>
      </c>
      <c r="D7" s="90"/>
      <c r="E7" s="90"/>
      <c r="F7" s="23">
        <v>344.1</v>
      </c>
      <c r="G7" s="90">
        <v>0</v>
      </c>
      <c r="H7" s="90">
        <f aca="true" t="shared" si="1" ref="H7:H29">F7+G7</f>
        <v>344.1</v>
      </c>
      <c r="I7" s="91">
        <f aca="true" t="shared" si="2" ref="I7:I29">C7/H7*100</f>
        <v>-34.11798895669864</v>
      </c>
      <c r="J7" s="92">
        <v>0</v>
      </c>
      <c r="K7" s="13">
        <v>0.75</v>
      </c>
      <c r="L7" s="13">
        <f t="shared" si="0"/>
        <v>0</v>
      </c>
    </row>
    <row r="8" spans="1:12" ht="12.75">
      <c r="A8" s="87">
        <v>3</v>
      </c>
      <c r="B8" s="83" t="s">
        <v>136</v>
      </c>
      <c r="C8" s="90">
        <v>-441.3</v>
      </c>
      <c r="D8" s="90"/>
      <c r="E8" s="90"/>
      <c r="F8" s="23">
        <v>311.1</v>
      </c>
      <c r="G8" s="90">
        <v>0</v>
      </c>
      <c r="H8" s="90">
        <f t="shared" si="1"/>
        <v>311.1</v>
      </c>
      <c r="I8" s="91">
        <f t="shared" si="2"/>
        <v>-141.85149469623914</v>
      </c>
      <c r="J8" s="92">
        <v>0</v>
      </c>
      <c r="K8" s="13">
        <v>0.75</v>
      </c>
      <c r="L8" s="13">
        <f t="shared" si="0"/>
        <v>0</v>
      </c>
    </row>
    <row r="9" spans="1:12" ht="12.75">
      <c r="A9" s="87">
        <v>4</v>
      </c>
      <c r="B9" s="83" t="s">
        <v>137</v>
      </c>
      <c r="C9" s="90">
        <v>-121.2</v>
      </c>
      <c r="D9" s="90"/>
      <c r="E9" s="90"/>
      <c r="F9" s="23">
        <v>526.6</v>
      </c>
      <c r="G9" s="90">
        <v>0</v>
      </c>
      <c r="H9" s="90">
        <f t="shared" si="1"/>
        <v>526.6</v>
      </c>
      <c r="I9" s="91">
        <f t="shared" si="2"/>
        <v>-23.015571591340674</v>
      </c>
      <c r="J9" s="92">
        <v>0</v>
      </c>
      <c r="K9" s="13">
        <v>0.75</v>
      </c>
      <c r="L9" s="13">
        <f t="shared" si="0"/>
        <v>0</v>
      </c>
    </row>
    <row r="10" spans="1:12" ht="12.75">
      <c r="A10" s="87">
        <v>5</v>
      </c>
      <c r="B10" s="83" t="s">
        <v>138</v>
      </c>
      <c r="C10" s="90">
        <v>-79.5</v>
      </c>
      <c r="D10" s="90"/>
      <c r="E10" s="90"/>
      <c r="F10" s="23">
        <v>266.2</v>
      </c>
      <c r="G10" s="90">
        <v>0</v>
      </c>
      <c r="H10" s="90">
        <f t="shared" si="1"/>
        <v>266.2</v>
      </c>
      <c r="I10" s="91">
        <f t="shared" si="2"/>
        <v>-29.86476333583772</v>
      </c>
      <c r="J10" s="92">
        <v>0</v>
      </c>
      <c r="K10" s="13">
        <v>0.75</v>
      </c>
      <c r="L10" s="13">
        <f t="shared" si="0"/>
        <v>0</v>
      </c>
    </row>
    <row r="11" spans="1:12" ht="12.75">
      <c r="A11" s="87">
        <v>6</v>
      </c>
      <c r="B11" s="83" t="s">
        <v>139</v>
      </c>
      <c r="C11" s="90">
        <v>-108.5</v>
      </c>
      <c r="D11" s="90"/>
      <c r="E11" s="90"/>
      <c r="F11" s="23">
        <v>224.6</v>
      </c>
      <c r="G11" s="90">
        <v>0</v>
      </c>
      <c r="H11" s="90">
        <f t="shared" si="1"/>
        <v>224.6</v>
      </c>
      <c r="I11" s="91">
        <f t="shared" si="2"/>
        <v>-48.30810329474622</v>
      </c>
      <c r="J11" s="92">
        <v>0</v>
      </c>
      <c r="K11" s="13">
        <v>0.75</v>
      </c>
      <c r="L11" s="13">
        <f t="shared" si="0"/>
        <v>0</v>
      </c>
    </row>
    <row r="12" spans="1:12" ht="12.75">
      <c r="A12" s="87">
        <v>7</v>
      </c>
      <c r="B12" s="83" t="s">
        <v>140</v>
      </c>
      <c r="C12" s="90">
        <v>-116.4</v>
      </c>
      <c r="D12" s="90"/>
      <c r="E12" s="90"/>
      <c r="F12" s="23">
        <v>205.3</v>
      </c>
      <c r="G12" s="90">
        <v>0</v>
      </c>
      <c r="H12" s="90">
        <f t="shared" si="1"/>
        <v>205.3</v>
      </c>
      <c r="I12" s="91">
        <f t="shared" si="2"/>
        <v>-56.697515830491966</v>
      </c>
      <c r="J12" s="92">
        <v>0</v>
      </c>
      <c r="K12" s="13">
        <v>0.75</v>
      </c>
      <c r="L12" s="13">
        <f t="shared" si="0"/>
        <v>0</v>
      </c>
    </row>
    <row r="13" spans="1:12" ht="12.75">
      <c r="A13" s="87">
        <v>8</v>
      </c>
      <c r="B13" s="83" t="s">
        <v>141</v>
      </c>
      <c r="C13" s="90">
        <v>-4323.6</v>
      </c>
      <c r="D13" s="90"/>
      <c r="E13" s="90"/>
      <c r="F13" s="23">
        <v>16977.6</v>
      </c>
      <c r="G13" s="90">
        <v>0</v>
      </c>
      <c r="H13" s="90">
        <f t="shared" si="1"/>
        <v>16977.6</v>
      </c>
      <c r="I13" s="91">
        <f t="shared" si="2"/>
        <v>-25.466497031382534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-182.9</v>
      </c>
      <c r="D14" s="90"/>
      <c r="E14" s="90"/>
      <c r="F14" s="23">
        <v>296.2</v>
      </c>
      <c r="G14" s="90">
        <v>0</v>
      </c>
      <c r="H14" s="90">
        <f t="shared" si="1"/>
        <v>296.2</v>
      </c>
      <c r="I14" s="91">
        <f t="shared" si="2"/>
        <v>-61.74881836596895</v>
      </c>
      <c r="J14" s="92">
        <v>0</v>
      </c>
      <c r="K14" s="13">
        <v>0.75</v>
      </c>
      <c r="L14" s="13">
        <f t="shared" si="0"/>
        <v>0</v>
      </c>
    </row>
    <row r="15" spans="1:12" ht="12.75">
      <c r="A15" s="87">
        <v>10</v>
      </c>
      <c r="B15" s="83" t="s">
        <v>143</v>
      </c>
      <c r="C15" s="90">
        <v>-601.8</v>
      </c>
      <c r="D15" s="90"/>
      <c r="E15" s="90"/>
      <c r="F15" s="23">
        <v>230.3</v>
      </c>
      <c r="G15" s="90">
        <v>0</v>
      </c>
      <c r="H15" s="90">
        <f t="shared" si="1"/>
        <v>230.3</v>
      </c>
      <c r="I15" s="91">
        <f t="shared" si="2"/>
        <v>-261.3113330438558</v>
      </c>
      <c r="J15" s="92">
        <v>0</v>
      </c>
      <c r="K15" s="13">
        <v>0.75</v>
      </c>
      <c r="L15" s="13">
        <f t="shared" si="0"/>
        <v>0</v>
      </c>
    </row>
    <row r="16" spans="1:12" ht="12.75">
      <c r="A16" s="87">
        <v>11</v>
      </c>
      <c r="B16" s="83" t="s">
        <v>144</v>
      </c>
      <c r="C16" s="90">
        <v>-695.3</v>
      </c>
      <c r="D16" s="90"/>
      <c r="E16" s="90"/>
      <c r="F16" s="23">
        <v>1565.7</v>
      </c>
      <c r="G16" s="90">
        <v>0</v>
      </c>
      <c r="H16" s="90">
        <f t="shared" si="1"/>
        <v>1565.7</v>
      </c>
      <c r="I16" s="91">
        <f t="shared" si="2"/>
        <v>-44.408251900108574</v>
      </c>
      <c r="J16" s="92">
        <v>0</v>
      </c>
      <c r="K16" s="13">
        <v>0.75</v>
      </c>
      <c r="L16" s="13">
        <f t="shared" si="0"/>
        <v>0</v>
      </c>
    </row>
    <row r="17" spans="1:12" ht="12.75">
      <c r="A17" s="87">
        <v>12</v>
      </c>
      <c r="B17" s="83" t="s">
        <v>145</v>
      </c>
      <c r="C17" s="90">
        <v>-198.9</v>
      </c>
      <c r="D17" s="90"/>
      <c r="E17" s="90"/>
      <c r="F17" s="23">
        <v>195.2</v>
      </c>
      <c r="G17" s="90">
        <v>0</v>
      </c>
      <c r="H17" s="90">
        <f t="shared" si="1"/>
        <v>195.2</v>
      </c>
      <c r="I17" s="91">
        <f t="shared" si="2"/>
        <v>-101.8954918032787</v>
      </c>
      <c r="J17" s="92">
        <v>0</v>
      </c>
      <c r="K17" s="13">
        <v>0.75</v>
      </c>
      <c r="L17" s="13">
        <f t="shared" si="0"/>
        <v>0</v>
      </c>
    </row>
    <row r="18" spans="1:12" ht="12.75">
      <c r="A18" s="87">
        <v>13</v>
      </c>
      <c r="B18" s="83" t="s">
        <v>146</v>
      </c>
      <c r="C18" s="90">
        <v>1.3</v>
      </c>
      <c r="D18" s="90"/>
      <c r="E18" s="90"/>
      <c r="F18" s="23">
        <v>258.8</v>
      </c>
      <c r="G18" s="90">
        <v>0</v>
      </c>
      <c r="H18" s="90">
        <f t="shared" si="1"/>
        <v>258.8</v>
      </c>
      <c r="I18" s="91">
        <f t="shared" si="2"/>
        <v>0.5023183925811437</v>
      </c>
      <c r="J18" s="178">
        <v>-0.05</v>
      </c>
      <c r="K18" s="13">
        <v>0.75</v>
      </c>
      <c r="L18" s="13">
        <f t="shared" si="0"/>
        <v>-0.037500000000000006</v>
      </c>
    </row>
    <row r="19" spans="1:12" ht="12.75">
      <c r="A19" s="87">
        <v>14</v>
      </c>
      <c r="B19" s="83" t="s">
        <v>147</v>
      </c>
      <c r="C19" s="90">
        <v>-98.8</v>
      </c>
      <c r="D19" s="90"/>
      <c r="E19" s="90"/>
      <c r="F19" s="23">
        <v>283.2</v>
      </c>
      <c r="G19" s="90">
        <v>0</v>
      </c>
      <c r="H19" s="90">
        <f t="shared" si="1"/>
        <v>283.2</v>
      </c>
      <c r="I19" s="91">
        <f t="shared" si="2"/>
        <v>-34.88700564971751</v>
      </c>
      <c r="J19" s="92">
        <v>0</v>
      </c>
      <c r="K19" s="13">
        <v>0.75</v>
      </c>
      <c r="L19" s="13">
        <f t="shared" si="0"/>
        <v>0</v>
      </c>
    </row>
    <row r="20" spans="1:12" ht="12.75">
      <c r="A20" s="87">
        <v>15</v>
      </c>
      <c r="B20" s="83" t="s">
        <v>148</v>
      </c>
      <c r="C20" s="90">
        <v>-124</v>
      </c>
      <c r="D20" s="90"/>
      <c r="E20" s="90"/>
      <c r="F20" s="23">
        <v>666.2</v>
      </c>
      <c r="G20" s="90">
        <v>0</v>
      </c>
      <c r="H20" s="90">
        <f t="shared" si="1"/>
        <v>666.2</v>
      </c>
      <c r="I20" s="91">
        <f t="shared" si="2"/>
        <v>-18.613029120384265</v>
      </c>
      <c r="J20" s="92">
        <v>0</v>
      </c>
      <c r="K20" s="13">
        <v>0.75</v>
      </c>
      <c r="L20" s="13">
        <f t="shared" si="0"/>
        <v>0</v>
      </c>
    </row>
    <row r="21" spans="1:12" ht="12.75">
      <c r="A21" s="87">
        <v>16</v>
      </c>
      <c r="B21" s="83" t="s">
        <v>149</v>
      </c>
      <c r="C21" s="90">
        <v>-114.4</v>
      </c>
      <c r="D21" s="90"/>
      <c r="E21" s="90"/>
      <c r="F21" s="23">
        <v>361.7</v>
      </c>
      <c r="G21" s="90">
        <v>0</v>
      </c>
      <c r="H21" s="90">
        <f t="shared" si="1"/>
        <v>361.7</v>
      </c>
      <c r="I21" s="91">
        <f t="shared" si="2"/>
        <v>-31.628421343654967</v>
      </c>
      <c r="J21" s="92">
        <v>0</v>
      </c>
      <c r="K21" s="13">
        <v>0.75</v>
      </c>
      <c r="L21" s="13">
        <f t="shared" si="0"/>
        <v>0</v>
      </c>
    </row>
    <row r="22" spans="1:12" ht="12.75">
      <c r="A22" s="87">
        <v>17</v>
      </c>
      <c r="B22" s="83" t="s">
        <v>150</v>
      </c>
      <c r="C22" s="90">
        <v>-250.8</v>
      </c>
      <c r="D22" s="90"/>
      <c r="E22" s="90"/>
      <c r="F22" s="23">
        <v>273.9</v>
      </c>
      <c r="G22" s="90">
        <v>0</v>
      </c>
      <c r="H22" s="90">
        <f t="shared" si="1"/>
        <v>273.9</v>
      </c>
      <c r="I22" s="91">
        <f t="shared" si="2"/>
        <v>-91.56626506024098</v>
      </c>
      <c r="J22" s="92">
        <v>0</v>
      </c>
      <c r="K22" s="13">
        <v>0.75</v>
      </c>
      <c r="L22" s="13">
        <f t="shared" si="0"/>
        <v>0</v>
      </c>
    </row>
    <row r="23" spans="1:12" ht="12.75">
      <c r="A23" s="87">
        <v>18</v>
      </c>
      <c r="B23" s="83" t="s">
        <v>151</v>
      </c>
      <c r="C23" s="90">
        <v>-40</v>
      </c>
      <c r="D23" s="90"/>
      <c r="E23" s="90"/>
      <c r="F23" s="23">
        <v>209.3</v>
      </c>
      <c r="G23" s="90">
        <v>0</v>
      </c>
      <c r="H23" s="90">
        <f t="shared" si="1"/>
        <v>209.3</v>
      </c>
      <c r="I23" s="91">
        <f t="shared" si="2"/>
        <v>-19.111323459149546</v>
      </c>
      <c r="J23" s="92">
        <v>0</v>
      </c>
      <c r="K23" s="13">
        <v>0.75</v>
      </c>
      <c r="L23" s="13">
        <f t="shared" si="0"/>
        <v>0</v>
      </c>
    </row>
    <row r="24" spans="1:12" ht="12.75">
      <c r="A24" s="87">
        <v>19</v>
      </c>
      <c r="B24" s="83" t="s">
        <v>152</v>
      </c>
      <c r="C24" s="90">
        <v>-83.4</v>
      </c>
      <c r="D24" s="90"/>
      <c r="E24" s="90"/>
      <c r="F24" s="23">
        <v>759.2</v>
      </c>
      <c r="G24" s="90">
        <v>0</v>
      </c>
      <c r="H24" s="90">
        <f t="shared" si="1"/>
        <v>759.2</v>
      </c>
      <c r="I24" s="91">
        <f t="shared" si="2"/>
        <v>-10.985247629083245</v>
      </c>
      <c r="J24" s="92">
        <v>0</v>
      </c>
      <c r="K24" s="13">
        <v>0.75</v>
      </c>
      <c r="L24" s="13">
        <f t="shared" si="0"/>
        <v>0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8" t="s">
        <v>24</v>
      </c>
      <c r="B30" s="168"/>
      <c r="C30" s="12">
        <f aca="true" t="shared" si="3" ref="C30:H30">SUM(C6:C29)</f>
        <v>-7853.999999999999</v>
      </c>
      <c r="D30" s="12">
        <f t="shared" si="3"/>
        <v>0</v>
      </c>
      <c r="E30" s="12">
        <f t="shared" si="3"/>
        <v>0</v>
      </c>
      <c r="F30" s="12">
        <f>SUM(F6:F29)</f>
        <v>24433.200000000004</v>
      </c>
      <c r="G30" s="12">
        <f>SUM(G6:G29)</f>
        <v>0</v>
      </c>
      <c r="H30" s="12">
        <f t="shared" si="3"/>
        <v>24433.200000000004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I13" sqref="I13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6" t="s">
        <v>189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7" t="s">
        <v>165</v>
      </c>
      <c r="B3" s="170" t="s">
        <v>74</v>
      </c>
      <c r="C3" s="37" t="s">
        <v>190</v>
      </c>
      <c r="D3" s="124"/>
      <c r="E3" s="124"/>
      <c r="F3" s="33" t="s">
        <v>207</v>
      </c>
      <c r="G3" s="33" t="s">
        <v>217</v>
      </c>
      <c r="H3" s="125" t="s">
        <v>191</v>
      </c>
      <c r="I3" s="33" t="s">
        <v>12</v>
      </c>
      <c r="J3" s="174" t="s">
        <v>186</v>
      </c>
      <c r="K3" s="174" t="s">
        <v>2</v>
      </c>
      <c r="L3" s="126" t="s">
        <v>3</v>
      </c>
    </row>
    <row r="4" spans="1:12" ht="42.75" customHeight="1">
      <c r="A4" s="177"/>
      <c r="B4" s="170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5"/>
      <c r="K4" s="175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478</v>
      </c>
      <c r="G6" s="90">
        <v>0</v>
      </c>
      <c r="H6" s="90">
        <f>F6+G6</f>
        <v>478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344.1</v>
      </c>
      <c r="G7" s="90">
        <v>0</v>
      </c>
      <c r="H7" s="90">
        <f aca="true" t="shared" si="1" ref="H7:H29">F7+G7</f>
        <v>344.1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311.1</v>
      </c>
      <c r="G8" s="90">
        <v>0</v>
      </c>
      <c r="H8" s="90">
        <f t="shared" si="1"/>
        <v>311.1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526.6</v>
      </c>
      <c r="G9" s="90">
        <v>0</v>
      </c>
      <c r="H9" s="90">
        <f t="shared" si="1"/>
        <v>526.6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266.2</v>
      </c>
      <c r="G10" s="90">
        <v>0</v>
      </c>
      <c r="H10" s="90">
        <f t="shared" si="1"/>
        <v>266.2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224.6</v>
      </c>
      <c r="G11" s="90">
        <v>0</v>
      </c>
      <c r="H11" s="90">
        <f t="shared" si="1"/>
        <v>224.6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205.3</v>
      </c>
      <c r="G12" s="90">
        <v>0</v>
      </c>
      <c r="H12" s="90">
        <f t="shared" si="1"/>
        <v>205.3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552</v>
      </c>
      <c r="D13" s="90"/>
      <c r="E13" s="90"/>
      <c r="F13" s="23">
        <v>16977.6</v>
      </c>
      <c r="G13" s="90">
        <v>0</v>
      </c>
      <c r="H13" s="90">
        <f t="shared" si="1"/>
        <v>16977.6</v>
      </c>
      <c r="I13" s="113">
        <f t="shared" si="2"/>
        <v>3.251342945999435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296.2</v>
      </c>
      <c r="G14" s="90">
        <v>0</v>
      </c>
      <c r="H14" s="90">
        <f t="shared" si="1"/>
        <v>296.2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230.3</v>
      </c>
      <c r="G15" s="90">
        <v>0</v>
      </c>
      <c r="H15" s="90">
        <f t="shared" si="1"/>
        <v>230.3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1565.7</v>
      </c>
      <c r="G16" s="90">
        <v>0</v>
      </c>
      <c r="H16" s="90">
        <f t="shared" si="1"/>
        <v>1565.7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195.2</v>
      </c>
      <c r="G17" s="90">
        <v>0</v>
      </c>
      <c r="H17" s="90">
        <f t="shared" si="1"/>
        <v>195.2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258.8</v>
      </c>
      <c r="G18" s="90">
        <v>0</v>
      </c>
      <c r="H18" s="90">
        <f t="shared" si="1"/>
        <v>258.8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283.2</v>
      </c>
      <c r="G19" s="90">
        <v>0</v>
      </c>
      <c r="H19" s="90">
        <f t="shared" si="1"/>
        <v>283.2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666.2</v>
      </c>
      <c r="G20" s="90">
        <v>0</v>
      </c>
      <c r="H20" s="90">
        <f t="shared" si="1"/>
        <v>666.2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361.7</v>
      </c>
      <c r="G21" s="90">
        <v>0</v>
      </c>
      <c r="H21" s="90">
        <f t="shared" si="1"/>
        <v>361.7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273.9</v>
      </c>
      <c r="G22" s="90">
        <v>0</v>
      </c>
      <c r="H22" s="90">
        <f t="shared" si="1"/>
        <v>273.9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209.3</v>
      </c>
      <c r="G23" s="90">
        <v>0</v>
      </c>
      <c r="H23" s="90">
        <f t="shared" si="1"/>
        <v>209.3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759.2</v>
      </c>
      <c r="G24" s="90">
        <v>0</v>
      </c>
      <c r="H24" s="90">
        <f t="shared" si="1"/>
        <v>759.2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7" t="s">
        <v>24</v>
      </c>
      <c r="B30" s="177"/>
      <c r="C30" s="12">
        <f aca="true" t="shared" si="3" ref="C30:H30">SUM(C6:C29)</f>
        <v>552</v>
      </c>
      <c r="D30" s="12">
        <f t="shared" si="3"/>
        <v>0</v>
      </c>
      <c r="E30" s="12">
        <f t="shared" si="3"/>
        <v>0</v>
      </c>
      <c r="F30" s="12">
        <f>SUM(F6:F29)</f>
        <v>24433.200000000004</v>
      </c>
      <c r="G30" s="12">
        <f>SUM(G6:G29)</f>
        <v>0</v>
      </c>
      <c r="H30" s="12">
        <f t="shared" si="3"/>
        <v>24433.200000000004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C1">
      <selection activeCell="I13" sqref="I1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2" t="s">
        <v>164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69" t="s">
        <v>165</v>
      </c>
      <c r="B3" s="170" t="s">
        <v>74</v>
      </c>
      <c r="C3" s="6" t="s">
        <v>166</v>
      </c>
      <c r="D3" s="20"/>
      <c r="E3" s="20"/>
      <c r="F3" s="26" t="s">
        <v>200</v>
      </c>
      <c r="G3" s="26" t="s">
        <v>218</v>
      </c>
      <c r="H3" s="22" t="s">
        <v>167</v>
      </c>
      <c r="I3" s="5" t="s">
        <v>168</v>
      </c>
      <c r="J3" s="162" t="s">
        <v>8</v>
      </c>
      <c r="K3" s="162" t="s">
        <v>169</v>
      </c>
      <c r="L3" s="6" t="s">
        <v>3</v>
      </c>
    </row>
    <row r="4" spans="1:12" s="10" customFormat="1" ht="42.75" customHeight="1">
      <c r="A4" s="169"/>
      <c r="B4" s="170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3"/>
      <c r="K4" s="163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4027.5</v>
      </c>
      <c r="G6" s="155">
        <v>737.8</v>
      </c>
      <c r="H6" s="90">
        <f>F6-G6</f>
        <v>3289.7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4162.7</v>
      </c>
      <c r="G7" s="155">
        <v>1549.6</v>
      </c>
      <c r="H7" s="90">
        <f aca="true" t="shared" si="1" ref="H7:H28">F7-G7</f>
        <v>2613.1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4176</v>
      </c>
      <c r="G8" s="155">
        <v>1385.9</v>
      </c>
      <c r="H8" s="90">
        <f t="shared" si="1"/>
        <v>2790.1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3291.8</v>
      </c>
      <c r="G9" s="155">
        <v>833.3</v>
      </c>
      <c r="H9" s="90">
        <f t="shared" si="1"/>
        <v>2458.5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3062.1</v>
      </c>
      <c r="G10" s="155">
        <v>807.8</v>
      </c>
      <c r="H10" s="90">
        <f t="shared" si="1"/>
        <v>2254.3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8759.9</v>
      </c>
      <c r="G11" s="155">
        <v>5445.1</v>
      </c>
      <c r="H11" s="90">
        <f t="shared" si="1"/>
        <v>3314.7999999999993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2857.8</v>
      </c>
      <c r="G12" s="155">
        <v>506.4</v>
      </c>
      <c r="H12" s="90">
        <f t="shared" si="1"/>
        <v>2351.4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17</v>
      </c>
      <c r="D13" s="90"/>
      <c r="E13" s="90"/>
      <c r="F13" s="90">
        <v>43953.8</v>
      </c>
      <c r="G13" s="155">
        <v>22529</v>
      </c>
      <c r="H13" s="90">
        <f t="shared" si="1"/>
        <v>21424.800000000003</v>
      </c>
      <c r="I13" s="118">
        <f t="shared" si="2"/>
        <v>0.07934729845786191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4891.9</v>
      </c>
      <c r="G14" s="155">
        <v>937.6</v>
      </c>
      <c r="H14" s="90">
        <f t="shared" si="1"/>
        <v>3954.2999999999997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4415.6</v>
      </c>
      <c r="G15" s="155">
        <v>1564.7</v>
      </c>
      <c r="H15" s="90">
        <f t="shared" si="1"/>
        <v>2850.9000000000005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15307.9</v>
      </c>
      <c r="G16" s="155">
        <v>9675.2</v>
      </c>
      <c r="H16" s="90">
        <f t="shared" si="1"/>
        <v>5632.699999999999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3678.8</v>
      </c>
      <c r="G17" s="155">
        <v>788.1</v>
      </c>
      <c r="H17" s="90">
        <f t="shared" si="1"/>
        <v>2890.7000000000003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7316.6</v>
      </c>
      <c r="G18" s="155">
        <v>3842.1</v>
      </c>
      <c r="H18" s="90">
        <f t="shared" si="1"/>
        <v>3474.5000000000005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4210.8</v>
      </c>
      <c r="G19" s="155">
        <v>1437.5</v>
      </c>
      <c r="H19" s="90">
        <f t="shared" si="1"/>
        <v>2773.3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3257.4</v>
      </c>
      <c r="G20" s="155">
        <v>901.7</v>
      </c>
      <c r="H20" s="90">
        <f t="shared" si="1"/>
        <v>2355.7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2231</v>
      </c>
      <c r="G21" s="155">
        <v>308.5</v>
      </c>
      <c r="H21" s="90">
        <f t="shared" si="1"/>
        <v>1922.5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3406.3</v>
      </c>
      <c r="G22" s="155">
        <v>734.6</v>
      </c>
      <c r="H22" s="90">
        <f t="shared" si="1"/>
        <v>2671.7000000000003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2581.6</v>
      </c>
      <c r="G23" s="155">
        <v>424.9</v>
      </c>
      <c r="H23" s="90">
        <f t="shared" si="1"/>
        <v>2156.7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5922.9</v>
      </c>
      <c r="G24" s="155">
        <v>1998.3</v>
      </c>
      <c r="H24" s="90">
        <f t="shared" si="1"/>
        <v>3924.5999999999995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8" t="s">
        <v>24</v>
      </c>
      <c r="B29" s="168"/>
      <c r="C29" s="12">
        <f aca="true" t="shared" si="3" ref="C29:H29">SUM(C6:C28)</f>
        <v>17</v>
      </c>
      <c r="D29" s="12">
        <f t="shared" si="3"/>
        <v>0</v>
      </c>
      <c r="E29" s="12">
        <f t="shared" si="3"/>
        <v>0</v>
      </c>
      <c r="F29" s="23">
        <f t="shared" si="3"/>
        <v>131512.40000000002</v>
      </c>
      <c r="G29" s="23">
        <f t="shared" si="3"/>
        <v>56408.09999999999</v>
      </c>
      <c r="H29" s="12">
        <f t="shared" si="3"/>
        <v>75104.3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I4">
      <pane xSplit="14475" topLeftCell="U9" activePane="topLeft" state="split"/>
      <selection pane="topLeft" activeCell="P14" sqref="P14"/>
      <selection pane="topRight" activeCell="U29" sqref="U26:U2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2" t="s">
        <v>170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69" t="s">
        <v>0</v>
      </c>
      <c r="B3" s="170" t="s">
        <v>74</v>
      </c>
      <c r="C3" s="26" t="s">
        <v>219</v>
      </c>
      <c r="D3" s="26" t="s">
        <v>220</v>
      </c>
      <c r="E3" s="26" t="s">
        <v>221</v>
      </c>
      <c r="F3" s="22" t="s">
        <v>171</v>
      </c>
      <c r="G3" s="20"/>
      <c r="H3" s="20"/>
      <c r="I3" s="5" t="s">
        <v>209</v>
      </c>
      <c r="J3" s="5" t="s">
        <v>210</v>
      </c>
      <c r="K3" s="26" t="s">
        <v>19</v>
      </c>
      <c r="L3" s="26" t="s">
        <v>200</v>
      </c>
      <c r="M3" s="26" t="s">
        <v>222</v>
      </c>
      <c r="N3" s="22" t="s">
        <v>172</v>
      </c>
      <c r="O3" s="5" t="s">
        <v>173</v>
      </c>
      <c r="P3" s="162" t="s">
        <v>174</v>
      </c>
      <c r="Q3" s="162" t="s">
        <v>175</v>
      </c>
      <c r="R3" s="6" t="s">
        <v>3</v>
      </c>
    </row>
    <row r="4" spans="1:18" s="10" customFormat="1" ht="69.75" customHeight="1">
      <c r="A4" s="169"/>
      <c r="B4" s="170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3"/>
      <c r="Q4" s="163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3870.4</v>
      </c>
      <c r="D6" s="155">
        <v>116.5</v>
      </c>
      <c r="E6" s="90">
        <v>616.3</v>
      </c>
      <c r="F6" s="90">
        <f>C6-D6-E6</f>
        <v>3137.6000000000004</v>
      </c>
      <c r="G6" s="90"/>
      <c r="H6" s="90"/>
      <c r="I6" s="23">
        <v>0</v>
      </c>
      <c r="J6" s="23">
        <v>0</v>
      </c>
      <c r="K6" s="90">
        <f>J6-I6</f>
        <v>0</v>
      </c>
      <c r="L6" s="90">
        <v>5476.8</v>
      </c>
      <c r="M6" s="155">
        <v>732.8</v>
      </c>
      <c r="N6" s="90">
        <f>L6-M6</f>
        <v>4744</v>
      </c>
      <c r="O6" s="91">
        <f>(F6-N6)/F6*100</f>
        <v>-51.19836817950024</v>
      </c>
      <c r="P6" s="120">
        <v>0</v>
      </c>
      <c r="Q6" s="13">
        <v>1.2</v>
      </c>
      <c r="R6" s="13">
        <f aca="true" t="shared" si="0" ref="R6:R29">P6*Q6</f>
        <v>0</v>
      </c>
    </row>
    <row r="7" spans="1:18" ht="12.75">
      <c r="A7" s="87">
        <v>2</v>
      </c>
      <c r="B7" s="83" t="s">
        <v>135</v>
      </c>
      <c r="C7" s="90">
        <v>4045.3</v>
      </c>
      <c r="D7" s="155">
        <v>52.4</v>
      </c>
      <c r="E7" s="90">
        <v>1325.4</v>
      </c>
      <c r="F7" s="90">
        <f aca="true" t="shared" si="1" ref="F7:F29">C7-D7-E7</f>
        <v>2667.5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5523.1</v>
      </c>
      <c r="M7" s="155">
        <v>1377.8</v>
      </c>
      <c r="N7" s="90">
        <f aca="true" t="shared" si="3" ref="N7:N29">L7-M7</f>
        <v>4145.3</v>
      </c>
      <c r="O7" s="91">
        <f aca="true" t="shared" si="4" ref="O7:O29">(F7-N7)/F7*100</f>
        <v>-55.40018744142456</v>
      </c>
      <c r="P7" s="120">
        <v>0</v>
      </c>
      <c r="Q7" s="13">
        <v>1.2</v>
      </c>
      <c r="R7" s="13">
        <f t="shared" si="0"/>
        <v>0</v>
      </c>
    </row>
    <row r="8" spans="1:18" ht="12.75">
      <c r="A8" s="87">
        <v>3</v>
      </c>
      <c r="B8" s="83" t="s">
        <v>136</v>
      </c>
      <c r="C8" s="90">
        <v>3734.6</v>
      </c>
      <c r="D8" s="156">
        <v>116.4</v>
      </c>
      <c r="E8" s="90">
        <v>1195.8</v>
      </c>
      <c r="F8" s="90">
        <f t="shared" si="1"/>
        <v>2422.3999999999996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3620.9</v>
      </c>
      <c r="M8" s="155">
        <v>1312.2</v>
      </c>
      <c r="N8" s="90">
        <f t="shared" si="3"/>
        <v>2308.7</v>
      </c>
      <c r="O8" s="91">
        <f t="shared" si="4"/>
        <v>4.693692206076611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3170.7</v>
      </c>
      <c r="D9" s="155">
        <v>47.8</v>
      </c>
      <c r="E9" s="90">
        <v>785.5</v>
      </c>
      <c r="F9" s="90">
        <f t="shared" si="1"/>
        <v>2337.3999999999996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2232.7</v>
      </c>
      <c r="M9" s="155">
        <v>833.3</v>
      </c>
      <c r="N9" s="90">
        <f t="shared" si="3"/>
        <v>1399.3999999999999</v>
      </c>
      <c r="O9" s="91">
        <f t="shared" si="4"/>
        <v>40.13005903995893</v>
      </c>
      <c r="P9" s="120">
        <v>1</v>
      </c>
      <c r="Q9" s="13">
        <v>1.2</v>
      </c>
      <c r="R9" s="13">
        <f t="shared" si="0"/>
        <v>1.2</v>
      </c>
    </row>
    <row r="10" spans="1:18" ht="12.75">
      <c r="A10" s="87">
        <v>5</v>
      </c>
      <c r="B10" s="83" t="s">
        <v>138</v>
      </c>
      <c r="C10" s="90">
        <v>2982.7</v>
      </c>
      <c r="D10" s="156">
        <v>47.8</v>
      </c>
      <c r="E10" s="90">
        <v>759.9</v>
      </c>
      <c r="F10" s="90">
        <f t="shared" si="1"/>
        <v>2174.9999999999995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2291.6</v>
      </c>
      <c r="M10" s="155">
        <v>807.8</v>
      </c>
      <c r="N10" s="90">
        <f t="shared" si="3"/>
        <v>1483.8</v>
      </c>
      <c r="O10" s="91">
        <f t="shared" si="4"/>
        <v>31.77931034482757</v>
      </c>
      <c r="P10" s="120">
        <v>1</v>
      </c>
      <c r="Q10" s="13">
        <v>1.2</v>
      </c>
      <c r="R10" s="13">
        <f t="shared" si="0"/>
        <v>1.2</v>
      </c>
    </row>
    <row r="11" spans="1:18" ht="12.75">
      <c r="A11" s="87">
        <v>6</v>
      </c>
      <c r="B11" s="83" t="s">
        <v>139</v>
      </c>
      <c r="C11" s="90">
        <v>8651.4</v>
      </c>
      <c r="D11" s="155">
        <v>47.8</v>
      </c>
      <c r="E11" s="90">
        <v>5297.3</v>
      </c>
      <c r="F11" s="90">
        <f t="shared" si="1"/>
        <v>3306.3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2834.7</v>
      </c>
      <c r="M11" s="155">
        <v>5345.1</v>
      </c>
      <c r="N11" s="90">
        <f t="shared" si="3"/>
        <v>-2510.4000000000005</v>
      </c>
      <c r="O11" s="91">
        <f t="shared" si="4"/>
        <v>175.9277742491607</v>
      </c>
      <c r="P11" s="120">
        <v>1</v>
      </c>
      <c r="Q11" s="13">
        <v>1.2</v>
      </c>
      <c r="R11" s="13">
        <f t="shared" si="0"/>
        <v>1.2</v>
      </c>
    </row>
    <row r="12" spans="1:18" ht="12.75">
      <c r="A12" s="87">
        <v>7</v>
      </c>
      <c r="B12" s="83" t="s">
        <v>140</v>
      </c>
      <c r="C12" s="90">
        <v>2741.3</v>
      </c>
      <c r="D12" s="156">
        <v>47.8</v>
      </c>
      <c r="E12" s="90">
        <v>447.5</v>
      </c>
      <c r="F12" s="90">
        <f t="shared" si="1"/>
        <v>2246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2348.8</v>
      </c>
      <c r="M12" s="155">
        <v>495.3</v>
      </c>
      <c r="N12" s="90">
        <f t="shared" si="3"/>
        <v>1853.5000000000002</v>
      </c>
      <c r="O12" s="91">
        <f t="shared" si="4"/>
        <v>17.475512021371316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39630.3</v>
      </c>
      <c r="D13" s="157">
        <v>16383.9</v>
      </c>
      <c r="E13" s="90">
        <v>6145</v>
      </c>
      <c r="F13" s="90">
        <f t="shared" si="1"/>
        <v>17101.4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34634.2</v>
      </c>
      <c r="M13" s="155">
        <v>22529</v>
      </c>
      <c r="N13" s="90">
        <f t="shared" si="3"/>
        <v>12105.199999999997</v>
      </c>
      <c r="O13" s="91">
        <f t="shared" si="4"/>
        <v>29.215151975861648</v>
      </c>
      <c r="P13" s="120">
        <v>1</v>
      </c>
      <c r="Q13" s="13">
        <v>1.2</v>
      </c>
      <c r="R13" s="13">
        <f t="shared" si="0"/>
        <v>1.2</v>
      </c>
    </row>
    <row r="14" spans="1:18" ht="12.75">
      <c r="A14" s="87">
        <v>9</v>
      </c>
      <c r="B14" s="83" t="s">
        <v>142</v>
      </c>
      <c r="C14" s="90">
        <v>4708.9</v>
      </c>
      <c r="D14" s="155">
        <v>116.4</v>
      </c>
      <c r="E14" s="90">
        <v>821.1</v>
      </c>
      <c r="F14" s="90">
        <f t="shared" si="1"/>
        <v>3771.4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5500.1</v>
      </c>
      <c r="M14" s="155">
        <v>937.6</v>
      </c>
      <c r="N14" s="90">
        <f t="shared" si="3"/>
        <v>4562.5</v>
      </c>
      <c r="O14" s="91">
        <f t="shared" si="4"/>
        <v>-20.9762952749642</v>
      </c>
      <c r="P14" s="120">
        <v>0</v>
      </c>
      <c r="Q14" s="13">
        <v>1.2</v>
      </c>
      <c r="R14" s="13">
        <f t="shared" si="0"/>
        <v>0</v>
      </c>
    </row>
    <row r="15" spans="1:18" ht="12.75">
      <c r="A15" s="87">
        <v>10</v>
      </c>
      <c r="B15" s="83" t="s">
        <v>143</v>
      </c>
      <c r="C15" s="90">
        <v>3813.9</v>
      </c>
      <c r="D15" s="156">
        <v>116.4</v>
      </c>
      <c r="E15" s="90">
        <v>923.4</v>
      </c>
      <c r="F15" s="90">
        <f t="shared" si="1"/>
        <v>2774.1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3476.6</v>
      </c>
      <c r="M15" s="155">
        <v>1039.8</v>
      </c>
      <c r="N15" s="90">
        <f t="shared" si="3"/>
        <v>2436.8</v>
      </c>
      <c r="O15" s="91">
        <f t="shared" si="4"/>
        <v>12.158898381457039</v>
      </c>
      <c r="P15" s="120">
        <v>1</v>
      </c>
      <c r="Q15" s="13">
        <v>1.2</v>
      </c>
      <c r="R15" s="13">
        <f t="shared" si="0"/>
        <v>1.2</v>
      </c>
    </row>
    <row r="16" spans="1:18" ht="12.75">
      <c r="A16" s="87">
        <v>11</v>
      </c>
      <c r="B16" s="83" t="s">
        <v>144</v>
      </c>
      <c r="C16" s="90">
        <v>14612.6</v>
      </c>
      <c r="D16" s="156">
        <v>7818.2</v>
      </c>
      <c r="E16" s="90">
        <v>1856.9</v>
      </c>
      <c r="F16" s="90">
        <f t="shared" si="1"/>
        <v>4937.5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9729.5</v>
      </c>
      <c r="M16" s="155">
        <v>9675.2</v>
      </c>
      <c r="N16" s="90">
        <f t="shared" si="3"/>
        <v>54.29999999999927</v>
      </c>
      <c r="O16" s="91">
        <f t="shared" si="4"/>
        <v>98.90025316455697</v>
      </c>
      <c r="P16" s="120">
        <v>1</v>
      </c>
      <c r="Q16" s="13">
        <v>1.2</v>
      </c>
      <c r="R16" s="13">
        <f t="shared" si="0"/>
        <v>1.2</v>
      </c>
    </row>
    <row r="17" spans="1:18" ht="12.75">
      <c r="A17" s="87">
        <v>12</v>
      </c>
      <c r="B17" s="83" t="s">
        <v>145</v>
      </c>
      <c r="C17" s="90">
        <v>3479.8</v>
      </c>
      <c r="D17" s="155">
        <v>47.8</v>
      </c>
      <c r="E17" s="90">
        <v>740.3</v>
      </c>
      <c r="F17" s="90">
        <f t="shared" si="1"/>
        <v>2691.7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2491.4</v>
      </c>
      <c r="M17" s="155">
        <v>788.1</v>
      </c>
      <c r="N17" s="90">
        <f t="shared" si="3"/>
        <v>1703.3000000000002</v>
      </c>
      <c r="O17" s="91">
        <f t="shared" si="4"/>
        <v>36.720288293643414</v>
      </c>
      <c r="P17" s="120">
        <v>1</v>
      </c>
      <c r="Q17" s="13">
        <v>1.2</v>
      </c>
      <c r="R17" s="13">
        <f t="shared" si="0"/>
        <v>1.2</v>
      </c>
    </row>
    <row r="18" spans="1:18" ht="12.75">
      <c r="A18" s="87">
        <v>13</v>
      </c>
      <c r="B18" s="83" t="s">
        <v>146</v>
      </c>
      <c r="C18" s="90">
        <v>7317.9</v>
      </c>
      <c r="D18" s="156">
        <v>2427.2</v>
      </c>
      <c r="E18" s="90">
        <v>1414.9</v>
      </c>
      <c r="F18" s="90">
        <f t="shared" si="1"/>
        <v>3475.7999999999997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3610.4</v>
      </c>
      <c r="M18" s="155">
        <v>3842.1</v>
      </c>
      <c r="N18" s="90">
        <f t="shared" si="3"/>
        <v>-231.69999999999982</v>
      </c>
      <c r="O18" s="91">
        <f t="shared" si="4"/>
        <v>106.66609125956614</v>
      </c>
      <c r="P18" s="120">
        <v>1</v>
      </c>
      <c r="Q18" s="13">
        <v>1.2</v>
      </c>
      <c r="R18" s="13">
        <f t="shared" si="0"/>
        <v>1.2</v>
      </c>
    </row>
    <row r="19" spans="1:18" ht="12.75">
      <c r="A19" s="87">
        <v>14</v>
      </c>
      <c r="B19" s="83" t="s">
        <v>147</v>
      </c>
      <c r="C19" s="90">
        <v>4112.2</v>
      </c>
      <c r="D19" s="155">
        <v>47.8</v>
      </c>
      <c r="E19" s="90">
        <v>1389.7</v>
      </c>
      <c r="F19" s="90">
        <f t="shared" si="1"/>
        <v>2674.7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2471.3</v>
      </c>
      <c r="M19" s="155">
        <v>1437.5</v>
      </c>
      <c r="N19" s="90">
        <f t="shared" si="3"/>
        <v>1033.8000000000002</v>
      </c>
      <c r="O19" s="91">
        <f t="shared" si="4"/>
        <v>61.348936329307946</v>
      </c>
      <c r="P19" s="120">
        <v>1</v>
      </c>
      <c r="Q19" s="13">
        <v>1.2</v>
      </c>
      <c r="R19" s="13">
        <f t="shared" si="0"/>
        <v>1.2</v>
      </c>
    </row>
    <row r="20" spans="1:18" ht="12.75">
      <c r="A20" s="87">
        <v>15</v>
      </c>
      <c r="B20" s="83" t="s">
        <v>148</v>
      </c>
      <c r="C20" s="90">
        <v>3133.4</v>
      </c>
      <c r="D20" s="156">
        <v>47.8</v>
      </c>
      <c r="E20" s="90">
        <v>853.9</v>
      </c>
      <c r="F20" s="90">
        <f t="shared" si="1"/>
        <v>2231.7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2959.6</v>
      </c>
      <c r="M20" s="155">
        <v>901.7</v>
      </c>
      <c r="N20" s="90">
        <f t="shared" si="3"/>
        <v>2057.8999999999996</v>
      </c>
      <c r="O20" s="91">
        <f t="shared" si="4"/>
        <v>7.787785096563167</v>
      </c>
      <c r="P20" s="120">
        <v>1</v>
      </c>
      <c r="Q20" s="13">
        <v>1.2</v>
      </c>
      <c r="R20" s="13">
        <f t="shared" si="0"/>
        <v>1.2</v>
      </c>
    </row>
    <row r="21" spans="1:18" ht="12.75">
      <c r="A21" s="87">
        <v>16</v>
      </c>
      <c r="B21" s="83" t="s">
        <v>149</v>
      </c>
      <c r="C21" s="90">
        <v>2116.6</v>
      </c>
      <c r="D21" s="156">
        <v>47.8</v>
      </c>
      <c r="E21" s="90">
        <v>260.7</v>
      </c>
      <c r="F21" s="90">
        <f t="shared" si="1"/>
        <v>1808.0999999999997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1860.4</v>
      </c>
      <c r="M21" s="155">
        <v>308.5</v>
      </c>
      <c r="N21" s="90">
        <f t="shared" si="3"/>
        <v>1551.9</v>
      </c>
      <c r="O21" s="91">
        <f t="shared" si="4"/>
        <v>14.169570267131224</v>
      </c>
      <c r="P21" s="120">
        <v>1</v>
      </c>
      <c r="Q21" s="13">
        <v>1.2</v>
      </c>
      <c r="R21" s="13">
        <f t="shared" si="0"/>
        <v>1.2</v>
      </c>
    </row>
    <row r="22" spans="1:18" ht="12.75">
      <c r="A22" s="87">
        <v>17</v>
      </c>
      <c r="B22" s="83" t="s">
        <v>150</v>
      </c>
      <c r="C22" s="90">
        <v>3155.3</v>
      </c>
      <c r="D22" s="156">
        <v>116.4</v>
      </c>
      <c r="E22" s="90">
        <v>618.2</v>
      </c>
      <c r="F22" s="90">
        <f t="shared" si="1"/>
        <v>2420.7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2375.2</v>
      </c>
      <c r="M22" s="155">
        <v>734.6</v>
      </c>
      <c r="N22" s="90">
        <f t="shared" si="3"/>
        <v>1640.6</v>
      </c>
      <c r="O22" s="91">
        <f t="shared" si="4"/>
        <v>32.22621555748337</v>
      </c>
      <c r="P22" s="120">
        <v>1</v>
      </c>
      <c r="Q22" s="13">
        <v>1.2</v>
      </c>
      <c r="R22" s="13">
        <f t="shared" si="0"/>
        <v>1.2</v>
      </c>
    </row>
    <row r="23" spans="1:18" ht="12.75">
      <c r="A23" s="87">
        <v>18</v>
      </c>
      <c r="B23" s="83" t="s">
        <v>151</v>
      </c>
      <c r="C23" s="90">
        <v>2541.6</v>
      </c>
      <c r="D23" s="156">
        <v>47.8</v>
      </c>
      <c r="E23" s="90">
        <v>377.1</v>
      </c>
      <c r="F23" s="90">
        <f t="shared" si="1"/>
        <v>2116.7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1957.3</v>
      </c>
      <c r="M23" s="155">
        <v>424.9</v>
      </c>
      <c r="N23" s="90">
        <f t="shared" si="3"/>
        <v>1532.4</v>
      </c>
      <c r="O23" s="91">
        <f t="shared" si="4"/>
        <v>27.604289696225248</v>
      </c>
      <c r="P23" s="120">
        <v>1</v>
      </c>
      <c r="Q23" s="13">
        <v>1.2</v>
      </c>
      <c r="R23" s="13">
        <f t="shared" si="0"/>
        <v>1.2</v>
      </c>
    </row>
    <row r="24" spans="1:18" ht="12.75">
      <c r="A24" s="87">
        <v>19</v>
      </c>
      <c r="B24" s="83" t="s">
        <v>152</v>
      </c>
      <c r="C24" s="90">
        <v>5839.6</v>
      </c>
      <c r="D24" s="155">
        <v>83.9</v>
      </c>
      <c r="E24" s="90">
        <v>1914.4</v>
      </c>
      <c r="F24" s="90">
        <f t="shared" si="1"/>
        <v>3841.3000000000006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5372.1</v>
      </c>
      <c r="M24" s="155">
        <v>1998.3</v>
      </c>
      <c r="N24" s="90">
        <f>L24-M24</f>
        <v>3373.8</v>
      </c>
      <c r="O24" s="91">
        <f t="shared" si="4"/>
        <v>12.170358993049238</v>
      </c>
      <c r="P24" s="120">
        <v>1</v>
      </c>
      <c r="Q24" s="13">
        <v>1.2</v>
      </c>
      <c r="R24" s="13">
        <f t="shared" si="0"/>
        <v>1.2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8" t="s">
        <v>24</v>
      </c>
      <c r="B30" s="168"/>
      <c r="C30" s="143">
        <f>SUM(C6:C29)</f>
        <v>123658.5</v>
      </c>
      <c r="D30" s="143">
        <f>SUM(D6:D29)</f>
        <v>27777.900000000005</v>
      </c>
      <c r="E30" s="12">
        <f aca="true" t="shared" si="5" ref="E30:N30">SUM(E6:E29)</f>
        <v>27743.300000000007</v>
      </c>
      <c r="F30" s="12">
        <f t="shared" si="5"/>
        <v>68137.29999999999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100766.7</v>
      </c>
      <c r="M30" s="143">
        <f>SUM(M6:M29)</f>
        <v>55521.600000000006</v>
      </c>
      <c r="N30" s="12">
        <f t="shared" si="5"/>
        <v>45245.100000000006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F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4" sqref="L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2" t="s">
        <v>153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69" t="s">
        <v>154</v>
      </c>
      <c r="B3" s="170" t="s">
        <v>74</v>
      </c>
      <c r="C3" s="25" t="s">
        <v>155</v>
      </c>
      <c r="D3" s="25" t="s">
        <v>225</v>
      </c>
      <c r="E3" s="25" t="s">
        <v>223</v>
      </c>
      <c r="F3" s="25" t="s">
        <v>156</v>
      </c>
      <c r="G3" s="25" t="s">
        <v>156</v>
      </c>
      <c r="H3" s="25" t="s">
        <v>157</v>
      </c>
      <c r="I3" s="5" t="s">
        <v>158</v>
      </c>
      <c r="J3" s="162" t="s">
        <v>159</v>
      </c>
      <c r="K3" s="162" t="s">
        <v>9</v>
      </c>
      <c r="L3" s="6" t="s">
        <v>3</v>
      </c>
    </row>
    <row r="4" spans="1:12" s="10" customFormat="1" ht="42.75" customHeight="1">
      <c r="A4" s="169"/>
      <c r="B4" s="170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3"/>
      <c r="K4" s="163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4.8</v>
      </c>
      <c r="E6" s="152">
        <v>4.2</v>
      </c>
      <c r="F6" s="23">
        <f>E6-D6</f>
        <v>-0.5999999999999996</v>
      </c>
      <c r="G6" s="90">
        <v>0</v>
      </c>
      <c r="H6" s="23">
        <v>374.2</v>
      </c>
      <c r="I6" s="117">
        <f>F6/H6*100</f>
        <v>-0.16034206306787804</v>
      </c>
      <c r="J6" s="13">
        <v>1</v>
      </c>
      <c r="K6" s="13">
        <v>1</v>
      </c>
      <c r="L6" s="13">
        <f aca="true" t="shared" si="0" ref="L6:L29">J6*K6</f>
        <v>1</v>
      </c>
    </row>
    <row r="7" spans="1:12" ht="12.75">
      <c r="A7" s="87">
        <v>2</v>
      </c>
      <c r="B7" s="139" t="s">
        <v>135</v>
      </c>
      <c r="C7" s="23">
        <v>468</v>
      </c>
      <c r="D7" s="152">
        <v>2.3</v>
      </c>
      <c r="E7" s="152">
        <v>14.1</v>
      </c>
      <c r="F7" s="23">
        <f aca="true" t="shared" si="1" ref="F7:F29">E7-D7</f>
        <v>11.8</v>
      </c>
      <c r="G7" s="90">
        <v>75</v>
      </c>
      <c r="H7" s="23">
        <v>156.9</v>
      </c>
      <c r="I7" s="117">
        <f aca="true" t="shared" si="2" ref="I7:I29">F7/H7*100</f>
        <v>7.520713830465264</v>
      </c>
      <c r="J7" s="13">
        <v>0</v>
      </c>
      <c r="K7" s="13">
        <v>1</v>
      </c>
      <c r="L7" s="13">
        <f t="shared" si="0"/>
        <v>0</v>
      </c>
    </row>
    <row r="8" spans="1:12" ht="12.75">
      <c r="A8" s="87">
        <v>3</v>
      </c>
      <c r="B8" s="139" t="s">
        <v>136</v>
      </c>
      <c r="C8" s="23">
        <v>340</v>
      </c>
      <c r="D8" s="152">
        <v>1.7</v>
      </c>
      <c r="E8" s="152">
        <v>3.6</v>
      </c>
      <c r="F8" s="23">
        <f t="shared" si="1"/>
        <v>1.9000000000000001</v>
      </c>
      <c r="G8" s="90">
        <v>1.3</v>
      </c>
      <c r="H8" s="23">
        <v>272.1</v>
      </c>
      <c r="I8" s="117">
        <f t="shared" si="2"/>
        <v>0.6982726938625505</v>
      </c>
      <c r="J8" s="13">
        <v>0.86</v>
      </c>
      <c r="K8" s="13">
        <v>1</v>
      </c>
      <c r="L8" s="13">
        <f t="shared" si="0"/>
        <v>0.86</v>
      </c>
    </row>
    <row r="9" spans="1:12" ht="12.75">
      <c r="A9" s="87">
        <v>4</v>
      </c>
      <c r="B9" s="139" t="s">
        <v>137</v>
      </c>
      <c r="C9" s="23">
        <v>809</v>
      </c>
      <c r="D9" s="152">
        <v>0.8</v>
      </c>
      <c r="E9" s="152">
        <v>2.2</v>
      </c>
      <c r="F9" s="23">
        <f t="shared" si="1"/>
        <v>1.4000000000000001</v>
      </c>
      <c r="G9" s="90">
        <v>-214</v>
      </c>
      <c r="H9" s="23">
        <v>486.6</v>
      </c>
      <c r="I9" s="117">
        <f t="shared" si="2"/>
        <v>0.2877106452938759</v>
      </c>
      <c r="J9" s="13">
        <v>0.942</v>
      </c>
      <c r="K9" s="13">
        <v>1</v>
      </c>
      <c r="L9" s="13">
        <f t="shared" si="0"/>
        <v>0.942</v>
      </c>
    </row>
    <row r="10" spans="1:12" ht="12.75">
      <c r="A10" s="87">
        <v>5</v>
      </c>
      <c r="B10" s="139" t="s">
        <v>138</v>
      </c>
      <c r="C10" s="23">
        <v>903</v>
      </c>
      <c r="D10" s="152">
        <v>2.2</v>
      </c>
      <c r="E10" s="152">
        <v>1.5</v>
      </c>
      <c r="F10" s="23">
        <f t="shared" si="1"/>
        <v>-0.7000000000000002</v>
      </c>
      <c r="G10" s="90">
        <v>0</v>
      </c>
      <c r="H10" s="23">
        <v>222.1</v>
      </c>
      <c r="I10" s="117">
        <f t="shared" si="2"/>
        <v>-0.315173345339937</v>
      </c>
      <c r="J10" s="13">
        <v>1</v>
      </c>
      <c r="K10" s="13">
        <v>1</v>
      </c>
      <c r="L10" s="13">
        <f t="shared" si="0"/>
        <v>1</v>
      </c>
    </row>
    <row r="11" spans="1:12" ht="12.75">
      <c r="A11" s="87">
        <v>6</v>
      </c>
      <c r="B11" s="139" t="s">
        <v>139</v>
      </c>
      <c r="C11" s="23">
        <v>1688</v>
      </c>
      <c r="D11" s="152">
        <v>3.2</v>
      </c>
      <c r="E11" s="152">
        <v>3.9</v>
      </c>
      <c r="F11" s="23">
        <f t="shared" si="1"/>
        <v>0.6999999999999997</v>
      </c>
      <c r="G11" s="90">
        <v>-101</v>
      </c>
      <c r="H11" s="23">
        <v>209.6</v>
      </c>
      <c r="I11" s="117">
        <f t="shared" si="2"/>
        <v>0.3339694656488548</v>
      </c>
      <c r="J11" s="13">
        <v>0.933</v>
      </c>
      <c r="K11" s="13">
        <v>1</v>
      </c>
      <c r="L11" s="13">
        <f t="shared" si="0"/>
        <v>0.933</v>
      </c>
    </row>
    <row r="12" spans="1:12" ht="12.75">
      <c r="A12" s="87">
        <v>7</v>
      </c>
      <c r="B12" s="139" t="s">
        <v>140</v>
      </c>
      <c r="C12" s="23">
        <v>1230</v>
      </c>
      <c r="D12" s="152">
        <v>1</v>
      </c>
      <c r="E12" s="152">
        <v>1.9</v>
      </c>
      <c r="F12" s="23">
        <f t="shared" si="1"/>
        <v>0.8999999999999999</v>
      </c>
      <c r="G12" s="90">
        <v>-85</v>
      </c>
      <c r="H12" s="23">
        <v>176.9</v>
      </c>
      <c r="I12" s="117">
        <f t="shared" si="2"/>
        <v>0.5087620124364047</v>
      </c>
      <c r="J12" s="13">
        <v>0.898</v>
      </c>
      <c r="K12" s="13">
        <v>1</v>
      </c>
      <c r="L12" s="13">
        <f t="shared" si="0"/>
        <v>0.898</v>
      </c>
    </row>
    <row r="13" spans="1:12" ht="12.75">
      <c r="A13" s="87">
        <v>8</v>
      </c>
      <c r="B13" s="139" t="s">
        <v>141</v>
      </c>
      <c r="C13" s="23">
        <v>21</v>
      </c>
      <c r="D13" s="152">
        <v>34</v>
      </c>
      <c r="E13" s="152">
        <v>68</v>
      </c>
      <c r="F13" s="23">
        <f t="shared" si="1"/>
        <v>34</v>
      </c>
      <c r="G13" s="90">
        <v>0</v>
      </c>
      <c r="H13" s="23">
        <v>14941.8</v>
      </c>
      <c r="I13" s="117">
        <f t="shared" si="2"/>
        <v>0.22754955895541365</v>
      </c>
      <c r="J13" s="13">
        <v>0.954</v>
      </c>
      <c r="K13" s="13">
        <v>1</v>
      </c>
      <c r="L13" s="13">
        <f t="shared" si="0"/>
        <v>0.954</v>
      </c>
    </row>
    <row r="14" spans="1:12" ht="12.75">
      <c r="A14" s="87">
        <v>9</v>
      </c>
      <c r="B14" s="139" t="s">
        <v>142</v>
      </c>
      <c r="C14" s="23">
        <v>919</v>
      </c>
      <c r="D14" s="152">
        <v>1.6</v>
      </c>
      <c r="E14" s="152">
        <v>3.6</v>
      </c>
      <c r="F14" s="23">
        <f t="shared" si="1"/>
        <v>2</v>
      </c>
      <c r="G14" s="90">
        <v>-138</v>
      </c>
      <c r="H14" s="23">
        <v>276.5</v>
      </c>
      <c r="I14" s="117">
        <f t="shared" si="2"/>
        <v>0.7233273056057866</v>
      </c>
      <c r="J14" s="13">
        <v>0.855</v>
      </c>
      <c r="K14" s="13">
        <v>1</v>
      </c>
      <c r="L14" s="13">
        <f t="shared" si="0"/>
        <v>0.855</v>
      </c>
    </row>
    <row r="15" spans="1:12" ht="12.75">
      <c r="A15" s="87">
        <v>10</v>
      </c>
      <c r="B15" s="139" t="s">
        <v>143</v>
      </c>
      <c r="C15" s="23">
        <v>319</v>
      </c>
      <c r="D15" s="152">
        <v>1.4</v>
      </c>
      <c r="E15" s="152">
        <v>1.3</v>
      </c>
      <c r="F15" s="23">
        <f t="shared" si="1"/>
        <v>-0.09999999999999987</v>
      </c>
      <c r="G15" s="90">
        <v>-62</v>
      </c>
      <c r="H15" s="23">
        <v>198.7</v>
      </c>
      <c r="I15" s="117">
        <f t="shared" si="2"/>
        <v>-0.050327126321087</v>
      </c>
      <c r="J15" s="13">
        <v>1</v>
      </c>
      <c r="K15" s="13">
        <v>1</v>
      </c>
      <c r="L15" s="13">
        <f t="shared" si="0"/>
        <v>1</v>
      </c>
    </row>
    <row r="16" spans="1:12" ht="12.75">
      <c r="A16" s="87">
        <v>11</v>
      </c>
      <c r="B16" s="139" t="s">
        <v>144</v>
      </c>
      <c r="C16" s="23">
        <v>1324</v>
      </c>
      <c r="D16" s="152">
        <v>2.6</v>
      </c>
      <c r="E16" s="152">
        <v>5.2</v>
      </c>
      <c r="F16" s="23">
        <f t="shared" si="1"/>
        <v>2.6</v>
      </c>
      <c r="G16" s="90">
        <v>-423</v>
      </c>
      <c r="H16" s="23">
        <v>1278.9</v>
      </c>
      <c r="I16" s="117">
        <f t="shared" si="2"/>
        <v>0.20329971068887326</v>
      </c>
      <c r="J16" s="13">
        <v>0.959</v>
      </c>
      <c r="K16" s="13">
        <v>1</v>
      </c>
      <c r="L16" s="13">
        <f t="shared" si="0"/>
        <v>0.959</v>
      </c>
    </row>
    <row r="17" spans="1:12" ht="12.75">
      <c r="A17" s="87">
        <v>12</v>
      </c>
      <c r="B17" s="139" t="s">
        <v>145</v>
      </c>
      <c r="C17" s="23">
        <v>365</v>
      </c>
      <c r="D17" s="152">
        <v>1.8</v>
      </c>
      <c r="E17" s="152">
        <v>3.7</v>
      </c>
      <c r="F17" s="23">
        <f t="shared" si="1"/>
        <v>1.9000000000000001</v>
      </c>
      <c r="G17" s="90">
        <v>-286</v>
      </c>
      <c r="H17" s="23">
        <v>177.4</v>
      </c>
      <c r="I17" s="117">
        <f t="shared" si="2"/>
        <v>1.0710259301014657</v>
      </c>
      <c r="J17" s="13">
        <v>0.786</v>
      </c>
      <c r="K17" s="13">
        <v>1</v>
      </c>
      <c r="L17" s="13">
        <f t="shared" si="0"/>
        <v>0.786</v>
      </c>
    </row>
    <row r="18" spans="1:12" ht="12.75">
      <c r="A18" s="87">
        <v>13</v>
      </c>
      <c r="B18" s="139" t="s">
        <v>146</v>
      </c>
      <c r="C18" s="23">
        <v>376</v>
      </c>
      <c r="D18" s="152">
        <v>2.2</v>
      </c>
      <c r="E18" s="152">
        <v>4.5</v>
      </c>
      <c r="F18" s="23">
        <f t="shared" si="1"/>
        <v>2.3</v>
      </c>
      <c r="G18" s="90">
        <v>0</v>
      </c>
      <c r="H18" s="23">
        <v>219.8</v>
      </c>
      <c r="I18" s="117">
        <f t="shared" si="2"/>
        <v>1.046405823475887</v>
      </c>
      <c r="J18" s="13">
        <v>0.791</v>
      </c>
      <c r="K18" s="13">
        <v>1</v>
      </c>
      <c r="L18" s="13">
        <f t="shared" si="0"/>
        <v>0.791</v>
      </c>
    </row>
    <row r="19" spans="1:12" ht="12.75">
      <c r="A19" s="87">
        <v>14</v>
      </c>
      <c r="B19" s="139" t="s">
        <v>147</v>
      </c>
      <c r="C19" s="23">
        <v>1279</v>
      </c>
      <c r="D19" s="152">
        <v>1.3</v>
      </c>
      <c r="E19" s="152">
        <v>2.6</v>
      </c>
      <c r="F19" s="23">
        <f t="shared" si="1"/>
        <v>1.3</v>
      </c>
      <c r="G19" s="90">
        <v>18.6</v>
      </c>
      <c r="H19" s="23">
        <v>270.6</v>
      </c>
      <c r="I19" s="117">
        <f t="shared" si="2"/>
        <v>0.48041389504804133</v>
      </c>
      <c r="J19" s="13">
        <v>0.904</v>
      </c>
      <c r="K19" s="13">
        <v>1</v>
      </c>
      <c r="L19" s="13">
        <f t="shared" si="0"/>
        <v>0.904</v>
      </c>
    </row>
    <row r="20" spans="1:12" ht="12.75">
      <c r="A20" s="87">
        <v>15</v>
      </c>
      <c r="B20" s="139" t="s">
        <v>148</v>
      </c>
      <c r="C20" s="23">
        <v>1591</v>
      </c>
      <c r="D20" s="152">
        <v>2.1</v>
      </c>
      <c r="E20" s="152">
        <v>3.6</v>
      </c>
      <c r="F20" s="23">
        <f t="shared" si="1"/>
        <v>1.5</v>
      </c>
      <c r="G20" s="90">
        <v>0</v>
      </c>
      <c r="H20" s="23">
        <v>338.3</v>
      </c>
      <c r="I20" s="117">
        <f t="shared" si="2"/>
        <v>0.44339343777712087</v>
      </c>
      <c r="J20" s="13">
        <v>0.913</v>
      </c>
      <c r="K20" s="13">
        <v>1</v>
      </c>
      <c r="L20" s="13">
        <f t="shared" si="0"/>
        <v>0.913</v>
      </c>
    </row>
    <row r="21" spans="1:12" ht="12.75">
      <c r="A21" s="87">
        <v>16</v>
      </c>
      <c r="B21" s="139" t="s">
        <v>149</v>
      </c>
      <c r="C21" s="23">
        <v>1431</v>
      </c>
      <c r="D21" s="152">
        <v>0.4</v>
      </c>
      <c r="E21" s="152">
        <v>1.2</v>
      </c>
      <c r="F21" s="23">
        <f t="shared" si="1"/>
        <v>0.7999999999999999</v>
      </c>
      <c r="G21" s="90">
        <v>0</v>
      </c>
      <c r="H21" s="23">
        <v>307.7</v>
      </c>
      <c r="I21" s="117">
        <f t="shared" si="2"/>
        <v>0.2599935001624959</v>
      </c>
      <c r="J21" s="13">
        <v>0.948</v>
      </c>
      <c r="K21" s="13">
        <v>1</v>
      </c>
      <c r="L21" s="13">
        <f t="shared" si="0"/>
        <v>0.948</v>
      </c>
    </row>
    <row r="22" spans="1:12" ht="12.75">
      <c r="A22" s="87">
        <v>17</v>
      </c>
      <c r="B22" s="139" t="s">
        <v>150</v>
      </c>
      <c r="C22" s="23">
        <v>19</v>
      </c>
      <c r="D22" s="152">
        <v>8</v>
      </c>
      <c r="E22" s="152">
        <v>17.1</v>
      </c>
      <c r="F22" s="23">
        <f t="shared" si="1"/>
        <v>9.100000000000001</v>
      </c>
      <c r="G22" s="90">
        <v>-104</v>
      </c>
      <c r="H22" s="23">
        <v>247.6</v>
      </c>
      <c r="I22" s="117">
        <f t="shared" si="2"/>
        <v>3.6752827140549282</v>
      </c>
      <c r="J22" s="13">
        <v>0.265</v>
      </c>
      <c r="K22" s="13">
        <v>1</v>
      </c>
      <c r="L22" s="13">
        <f t="shared" si="0"/>
        <v>0.265</v>
      </c>
    </row>
    <row r="23" spans="1:12" ht="12.75">
      <c r="A23" s="87">
        <v>18</v>
      </c>
      <c r="B23" s="139" t="s">
        <v>151</v>
      </c>
      <c r="C23" s="23">
        <v>358</v>
      </c>
      <c r="D23" s="152">
        <v>0.9</v>
      </c>
      <c r="E23" s="152">
        <v>2.7</v>
      </c>
      <c r="F23" s="23">
        <f t="shared" si="1"/>
        <v>1.8000000000000003</v>
      </c>
      <c r="G23" s="90">
        <v>-157</v>
      </c>
      <c r="H23" s="23">
        <v>198.6</v>
      </c>
      <c r="I23" s="117">
        <f t="shared" si="2"/>
        <v>0.906344410876133</v>
      </c>
      <c r="J23" s="13">
        <v>0.819</v>
      </c>
      <c r="K23" s="13">
        <v>1</v>
      </c>
      <c r="L23" s="13">
        <f t="shared" si="0"/>
        <v>0.819</v>
      </c>
    </row>
    <row r="24" spans="1:12" ht="12.75">
      <c r="A24" s="87">
        <v>19</v>
      </c>
      <c r="B24" s="139" t="s">
        <v>152</v>
      </c>
      <c r="C24" s="23">
        <v>1655</v>
      </c>
      <c r="D24" s="152">
        <v>0.7</v>
      </c>
      <c r="E24" s="152">
        <v>3.8</v>
      </c>
      <c r="F24" s="23">
        <f t="shared" si="1"/>
        <v>3.0999999999999996</v>
      </c>
      <c r="G24" s="90">
        <v>-815</v>
      </c>
      <c r="H24" s="23">
        <v>523.7</v>
      </c>
      <c r="I24" s="117">
        <f t="shared" si="2"/>
        <v>0.5919419514989497</v>
      </c>
      <c r="J24" s="13">
        <v>0.882</v>
      </c>
      <c r="K24" s="13">
        <v>1</v>
      </c>
      <c r="L24" s="13">
        <f t="shared" si="0"/>
        <v>0.882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8" t="s">
        <v>24</v>
      </c>
      <c r="B30" s="168"/>
      <c r="C30" s="12">
        <f aca="true" t="shared" si="3" ref="C30:H30">SUM(C6:C29)</f>
        <v>22646</v>
      </c>
      <c r="D30" s="12">
        <f t="shared" si="3"/>
        <v>73.00000000000001</v>
      </c>
      <c r="E30" s="12">
        <f t="shared" si="3"/>
        <v>148.7</v>
      </c>
      <c r="F30" s="12">
        <f t="shared" si="3"/>
        <v>75.69999999999997</v>
      </c>
      <c r="G30" s="12">
        <f t="shared" si="3"/>
        <v>-3331.1000000000004</v>
      </c>
      <c r="H30" s="12">
        <f t="shared" si="3"/>
        <v>20878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D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12" sqref="J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4" t="s">
        <v>73</v>
      </c>
      <c r="C1" s="164"/>
      <c r="D1" s="164"/>
      <c r="E1" s="164"/>
      <c r="F1" s="164"/>
      <c r="G1" s="164"/>
      <c r="H1" s="164"/>
      <c r="I1" s="164"/>
      <c r="J1" s="164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69" t="s">
        <v>0</v>
      </c>
      <c r="B4" s="162" t="s">
        <v>74</v>
      </c>
      <c r="C4" s="162" t="s">
        <v>75</v>
      </c>
      <c r="D4" s="162" t="s">
        <v>195</v>
      </c>
      <c r="E4" s="162" t="s">
        <v>196</v>
      </c>
      <c r="F4" s="162" t="s">
        <v>76</v>
      </c>
      <c r="G4" s="162" t="s">
        <v>71</v>
      </c>
      <c r="H4" s="162" t="s">
        <v>72</v>
      </c>
      <c r="I4" s="162" t="s">
        <v>2</v>
      </c>
      <c r="J4" s="165" t="s">
        <v>3</v>
      </c>
    </row>
    <row r="5" spans="1:10" ht="135" customHeight="1">
      <c r="A5" s="169"/>
      <c r="B5" s="167"/>
      <c r="C5" s="163"/>
      <c r="D5" s="163"/>
      <c r="E5" s="163"/>
      <c r="F5" s="163"/>
      <c r="G5" s="163"/>
      <c r="H5" s="167"/>
      <c r="I5" s="167"/>
      <c r="J5" s="166"/>
    </row>
    <row r="6" spans="1:10" s="10" customFormat="1" ht="51" customHeight="1">
      <c r="A6" s="169"/>
      <c r="B6" s="163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3"/>
      <c r="I6" s="163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2304.8</v>
      </c>
      <c r="D8" s="23">
        <v>478</v>
      </c>
      <c r="E8" s="90">
        <v>0</v>
      </c>
      <c r="F8" s="90">
        <f>D8+E8</f>
        <v>478</v>
      </c>
      <c r="G8" s="91">
        <f aca="true" t="shared" si="0" ref="G8:G31">C8/(C8+F8)*100</f>
        <v>82.82305591490585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2199.7</v>
      </c>
      <c r="D9" s="23">
        <v>344.1</v>
      </c>
      <c r="E9" s="90">
        <v>0</v>
      </c>
      <c r="F9" s="90">
        <f aca="true" t="shared" si="2" ref="F9:F26">D9+E9</f>
        <v>344.1</v>
      </c>
      <c r="G9" s="91">
        <f t="shared" si="0"/>
        <v>86.47299315983962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2111.4</v>
      </c>
      <c r="D10" s="23">
        <v>311.1</v>
      </c>
      <c r="E10" s="90">
        <v>0</v>
      </c>
      <c r="F10" s="90">
        <f t="shared" si="2"/>
        <v>311.1</v>
      </c>
      <c r="G10" s="91">
        <f t="shared" si="0"/>
        <v>87.15789473684211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1402.6</v>
      </c>
      <c r="D11" s="23">
        <v>526.6</v>
      </c>
      <c r="E11" s="90">
        <v>0</v>
      </c>
      <c r="F11" s="90">
        <f t="shared" si="2"/>
        <v>526.6</v>
      </c>
      <c r="G11" s="91">
        <f t="shared" si="0"/>
        <v>72.70371138295667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1432</v>
      </c>
      <c r="D12" s="23">
        <v>266.2</v>
      </c>
      <c r="E12" s="90">
        <v>0</v>
      </c>
      <c r="F12" s="90">
        <f t="shared" si="2"/>
        <v>266.2</v>
      </c>
      <c r="G12" s="91">
        <f t="shared" si="0"/>
        <v>84.32457896596397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2091.7</v>
      </c>
      <c r="D13" s="23">
        <v>224.6</v>
      </c>
      <c r="E13" s="90">
        <v>0</v>
      </c>
      <c r="F13" s="90">
        <f t="shared" si="2"/>
        <v>224.6</v>
      </c>
      <c r="G13" s="91">
        <f t="shared" si="0"/>
        <v>90.30350127358288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1801.1</v>
      </c>
      <c r="D14" s="23">
        <v>205.3</v>
      </c>
      <c r="E14" s="90">
        <v>0</v>
      </c>
      <c r="F14" s="90">
        <f t="shared" si="2"/>
        <v>205.3</v>
      </c>
      <c r="G14" s="91">
        <f t="shared" si="0"/>
        <v>89.7677432216906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0</v>
      </c>
      <c r="D15" s="23">
        <v>16977.6</v>
      </c>
      <c r="E15" s="90">
        <v>0</v>
      </c>
      <c r="F15" s="90">
        <f t="shared" si="2"/>
        <v>16977.6</v>
      </c>
      <c r="G15" s="91">
        <f t="shared" si="0"/>
        <v>0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2250.7</v>
      </c>
      <c r="D16" s="23">
        <v>296.2</v>
      </c>
      <c r="E16" s="90">
        <v>0</v>
      </c>
      <c r="F16" s="90">
        <f t="shared" si="2"/>
        <v>296.2</v>
      </c>
      <c r="G16" s="91">
        <f t="shared" si="0"/>
        <v>88.37017550747969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2329.6</v>
      </c>
      <c r="D17" s="23">
        <v>230.3</v>
      </c>
      <c r="E17" s="90">
        <v>0</v>
      </c>
      <c r="F17" s="90">
        <f t="shared" si="2"/>
        <v>230.3</v>
      </c>
      <c r="G17" s="91">
        <f t="shared" si="0"/>
        <v>91.0035548263604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2923</v>
      </c>
      <c r="D18" s="23">
        <v>1565.7</v>
      </c>
      <c r="E18" s="90">
        <v>0</v>
      </c>
      <c r="F18" s="90">
        <f t="shared" si="2"/>
        <v>1565.7</v>
      </c>
      <c r="G18" s="91">
        <f t="shared" si="0"/>
        <v>65.11907679283534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1357.8</v>
      </c>
      <c r="D19" s="23">
        <v>195.2</v>
      </c>
      <c r="E19" s="90">
        <v>0</v>
      </c>
      <c r="F19" s="90">
        <f t="shared" si="2"/>
        <v>195.2</v>
      </c>
      <c r="G19" s="91">
        <f t="shared" si="0"/>
        <v>87.43077913715389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2300.3</v>
      </c>
      <c r="D20" s="23">
        <v>258.8</v>
      </c>
      <c r="E20" s="90">
        <v>0</v>
      </c>
      <c r="F20" s="90">
        <f t="shared" si="2"/>
        <v>258.8</v>
      </c>
      <c r="G20" s="91">
        <f t="shared" si="0"/>
        <v>89.88706967293189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1734.8</v>
      </c>
      <c r="D21" s="23">
        <v>283.2</v>
      </c>
      <c r="E21" s="90">
        <v>0</v>
      </c>
      <c r="F21" s="90">
        <f t="shared" si="2"/>
        <v>283.2</v>
      </c>
      <c r="G21" s="91">
        <f t="shared" si="0"/>
        <v>85.96630327056491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1111.8</v>
      </c>
      <c r="D22" s="23">
        <v>666.2</v>
      </c>
      <c r="E22" s="90">
        <v>0</v>
      </c>
      <c r="F22" s="90">
        <f t="shared" si="2"/>
        <v>666.2</v>
      </c>
      <c r="G22" s="91">
        <f t="shared" si="0"/>
        <v>62.53093363329584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778.7</v>
      </c>
      <c r="D23" s="23">
        <v>361.7</v>
      </c>
      <c r="E23" s="90">
        <v>0</v>
      </c>
      <c r="F23" s="90">
        <f t="shared" si="2"/>
        <v>361.7</v>
      </c>
      <c r="G23" s="91">
        <f t="shared" si="0"/>
        <v>68.28305857593827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1915.2</v>
      </c>
      <c r="D24" s="23">
        <v>273.9</v>
      </c>
      <c r="E24" s="90">
        <v>0</v>
      </c>
      <c r="F24" s="90">
        <f t="shared" si="2"/>
        <v>273.9</v>
      </c>
      <c r="G24" s="91">
        <f t="shared" si="0"/>
        <v>87.4880087707277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1677.9</v>
      </c>
      <c r="D25" s="23">
        <v>209.3</v>
      </c>
      <c r="E25" s="90">
        <v>0</v>
      </c>
      <c r="F25" s="90">
        <f t="shared" si="2"/>
        <v>209.3</v>
      </c>
      <c r="G25" s="91">
        <f t="shared" si="0"/>
        <v>88.90949554896143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1874.6</v>
      </c>
      <c r="D26" s="23">
        <v>759.2</v>
      </c>
      <c r="E26" s="90">
        <v>0</v>
      </c>
      <c r="F26" s="90">
        <f t="shared" si="2"/>
        <v>759.2</v>
      </c>
      <c r="G26" s="91">
        <f t="shared" si="0"/>
        <v>71.17472852912141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>D27+E27</f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>D28+E28</f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>D29+E29</f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>D30+E30</f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>D31+E31</f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8" t="s">
        <v>50</v>
      </c>
      <c r="B32" s="168"/>
      <c r="C32" s="159">
        <f>SUM(C8:C31)</f>
        <v>33597.7</v>
      </c>
      <c r="D32" s="160">
        <f>SUM(D8:D31)</f>
        <v>24433.200000000004</v>
      </c>
      <c r="E32" s="160">
        <f>SUM(E8:E31)</f>
        <v>0</v>
      </c>
      <c r="F32" s="12">
        <f>SUM(F8:F31)</f>
        <v>24433.200000000004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4">
      <selection activeCell="G6" sqref="G6:G24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4" t="s">
        <v>77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69" t="s">
        <v>0</v>
      </c>
      <c r="B3" s="170" t="s">
        <v>74</v>
      </c>
      <c r="C3" s="26" t="s">
        <v>197</v>
      </c>
      <c r="D3" s="25" t="s">
        <v>97</v>
      </c>
      <c r="E3" s="44" t="s">
        <v>78</v>
      </c>
      <c r="F3" s="26" t="s">
        <v>198</v>
      </c>
      <c r="G3" s="76" t="s">
        <v>98</v>
      </c>
      <c r="H3" s="44" t="s">
        <v>99</v>
      </c>
      <c r="I3" s="21" t="s">
        <v>12</v>
      </c>
      <c r="J3" s="162" t="s">
        <v>52</v>
      </c>
      <c r="K3" s="162" t="s">
        <v>2</v>
      </c>
      <c r="L3" s="22" t="s">
        <v>3</v>
      </c>
    </row>
    <row r="4" spans="1:12" ht="45.75" customHeight="1">
      <c r="A4" s="169"/>
      <c r="B4" s="170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3"/>
      <c r="K4" s="163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28</v>
      </c>
      <c r="D6" s="23">
        <v>0</v>
      </c>
      <c r="E6" s="141">
        <f aca="true" t="shared" si="0" ref="E6:E29">C6-D6</f>
        <v>28</v>
      </c>
      <c r="F6" s="90">
        <v>4027.5</v>
      </c>
      <c r="G6" s="155">
        <v>732.8</v>
      </c>
      <c r="H6" s="141">
        <f aca="true" t="shared" si="1" ref="H6:H29">F6-G6</f>
        <v>3294.7</v>
      </c>
      <c r="I6" s="142">
        <f aca="true" t="shared" si="2" ref="I6:I29">E6/H6*100</f>
        <v>0.8498497587033721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13.6</v>
      </c>
      <c r="D7" s="23">
        <v>0</v>
      </c>
      <c r="E7" s="141">
        <f t="shared" si="0"/>
        <v>13.6</v>
      </c>
      <c r="F7" s="90">
        <v>4162.7</v>
      </c>
      <c r="G7" s="155">
        <v>1377.8</v>
      </c>
      <c r="H7" s="141">
        <f t="shared" si="1"/>
        <v>2784.8999999999996</v>
      </c>
      <c r="I7" s="142">
        <f t="shared" si="2"/>
        <v>0.48834787604581864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47.8</v>
      </c>
      <c r="D8" s="23">
        <v>0</v>
      </c>
      <c r="E8" s="141">
        <f t="shared" si="0"/>
        <v>47.8</v>
      </c>
      <c r="F8" s="90">
        <v>4176</v>
      </c>
      <c r="G8" s="155">
        <v>1312.2</v>
      </c>
      <c r="H8" s="141">
        <f t="shared" si="1"/>
        <v>2863.8</v>
      </c>
      <c r="I8" s="142">
        <f t="shared" si="2"/>
        <v>1.6691109714365528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42.1</v>
      </c>
      <c r="D9" s="23">
        <v>0</v>
      </c>
      <c r="E9" s="141">
        <f t="shared" si="0"/>
        <v>42.1</v>
      </c>
      <c r="F9" s="90">
        <v>3291.8</v>
      </c>
      <c r="G9" s="155">
        <v>833.3</v>
      </c>
      <c r="H9" s="141">
        <f t="shared" si="1"/>
        <v>2458.5</v>
      </c>
      <c r="I9" s="142">
        <f t="shared" si="2"/>
        <v>1.7124262761846656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9.5</v>
      </c>
      <c r="D10" s="23">
        <v>0</v>
      </c>
      <c r="E10" s="141">
        <f>C10-D10</f>
        <v>9.5</v>
      </c>
      <c r="F10" s="90">
        <v>3062.1</v>
      </c>
      <c r="G10" s="155">
        <v>807.8</v>
      </c>
      <c r="H10" s="141">
        <f t="shared" si="1"/>
        <v>2254.3</v>
      </c>
      <c r="I10" s="142">
        <f t="shared" si="2"/>
        <v>0.4214168478019784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27.7</v>
      </c>
      <c r="D11" s="23">
        <v>0</v>
      </c>
      <c r="E11" s="141">
        <f t="shared" si="0"/>
        <v>27.7</v>
      </c>
      <c r="F11" s="90">
        <v>8759.9</v>
      </c>
      <c r="G11" s="155">
        <v>5345.1</v>
      </c>
      <c r="H11" s="141">
        <f t="shared" si="1"/>
        <v>3414.7999999999993</v>
      </c>
      <c r="I11" s="142">
        <f t="shared" si="2"/>
        <v>0.8111748857912617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45.8</v>
      </c>
      <c r="D12" s="23">
        <v>0</v>
      </c>
      <c r="E12" s="141">
        <f t="shared" si="0"/>
        <v>45.8</v>
      </c>
      <c r="F12" s="90">
        <v>2857.8</v>
      </c>
      <c r="G12" s="155">
        <v>495.3</v>
      </c>
      <c r="H12" s="141">
        <f t="shared" si="1"/>
        <v>2362.5</v>
      </c>
      <c r="I12" s="142">
        <f t="shared" si="2"/>
        <v>1.9386243386243385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19639.6</v>
      </c>
      <c r="D13" s="23">
        <v>16080</v>
      </c>
      <c r="E13" s="141">
        <f t="shared" si="0"/>
        <v>3559.5999999999985</v>
      </c>
      <c r="F13" s="90">
        <v>43953.8</v>
      </c>
      <c r="G13" s="155">
        <v>22529</v>
      </c>
      <c r="H13" s="141">
        <f t="shared" si="1"/>
        <v>21424.800000000003</v>
      </c>
      <c r="I13" s="142">
        <f t="shared" si="2"/>
        <v>16.61439079944736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6.8</v>
      </c>
      <c r="D14" s="23">
        <v>0</v>
      </c>
      <c r="E14" s="141">
        <f t="shared" si="0"/>
        <v>6.8</v>
      </c>
      <c r="F14" s="90">
        <v>4891.9</v>
      </c>
      <c r="G14" s="155">
        <v>937.6</v>
      </c>
      <c r="H14" s="141">
        <f t="shared" si="1"/>
        <v>3954.2999999999997</v>
      </c>
      <c r="I14" s="142">
        <f t="shared" si="2"/>
        <v>0.1719646966593329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545.7</v>
      </c>
      <c r="D15" s="23">
        <v>524.8</v>
      </c>
      <c r="E15" s="141">
        <f t="shared" si="0"/>
        <v>20.90000000000009</v>
      </c>
      <c r="F15" s="90">
        <v>4415.6</v>
      </c>
      <c r="G15" s="155">
        <v>1039.8</v>
      </c>
      <c r="H15" s="141">
        <f t="shared" si="1"/>
        <v>3375.8</v>
      </c>
      <c r="I15" s="142">
        <f t="shared" si="2"/>
        <v>0.6191125066650894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7717.6</v>
      </c>
      <c r="D16" s="23">
        <v>7700.7</v>
      </c>
      <c r="E16" s="141">
        <f>C16-D16</f>
        <v>16.900000000000546</v>
      </c>
      <c r="F16" s="90">
        <v>15307.9</v>
      </c>
      <c r="G16" s="155">
        <v>9675.2</v>
      </c>
      <c r="H16" s="141">
        <f t="shared" si="1"/>
        <v>5632.699999999999</v>
      </c>
      <c r="I16" s="142">
        <f t="shared" si="2"/>
        <v>0.30003373160297103</v>
      </c>
      <c r="J16" s="94">
        <v>0</v>
      </c>
      <c r="K16" s="63">
        <v>0.5</v>
      </c>
      <c r="L16" s="63">
        <f t="shared" si="3"/>
        <v>0</v>
      </c>
    </row>
    <row r="17" spans="1:12" ht="12.75">
      <c r="A17" s="87">
        <v>12</v>
      </c>
      <c r="B17" s="139" t="s">
        <v>145</v>
      </c>
      <c r="C17" s="157">
        <v>4.4</v>
      </c>
      <c r="D17" s="23">
        <v>0</v>
      </c>
      <c r="E17" s="141">
        <f t="shared" si="0"/>
        <v>4.4</v>
      </c>
      <c r="F17" s="90">
        <v>3678.8</v>
      </c>
      <c r="G17" s="155">
        <v>788.1</v>
      </c>
      <c r="H17" s="141">
        <f t="shared" si="1"/>
        <v>2890.7000000000003</v>
      </c>
      <c r="I17" s="142">
        <f t="shared" si="2"/>
        <v>0.15221226692496628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2382.3</v>
      </c>
      <c r="D18" s="23">
        <v>2379.3</v>
      </c>
      <c r="E18" s="141">
        <f t="shared" si="0"/>
        <v>3</v>
      </c>
      <c r="F18" s="90">
        <v>7316.6</v>
      </c>
      <c r="G18" s="155">
        <v>3842.1</v>
      </c>
      <c r="H18" s="141">
        <f t="shared" si="1"/>
        <v>3474.5000000000005</v>
      </c>
      <c r="I18" s="142">
        <f t="shared" si="2"/>
        <v>0.08634335875665562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6.4</v>
      </c>
      <c r="D19" s="23">
        <v>0</v>
      </c>
      <c r="E19" s="141">
        <f t="shared" si="0"/>
        <v>6.4</v>
      </c>
      <c r="F19" s="90">
        <v>4210.8</v>
      </c>
      <c r="G19" s="155">
        <v>1437.5</v>
      </c>
      <c r="H19" s="141">
        <f t="shared" si="1"/>
        <v>2773.3</v>
      </c>
      <c r="I19" s="142">
        <f t="shared" si="2"/>
        <v>0.23077200447120758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43.8</v>
      </c>
      <c r="D20" s="23">
        <v>0</v>
      </c>
      <c r="E20" s="141">
        <f t="shared" si="0"/>
        <v>43.8</v>
      </c>
      <c r="F20" s="90">
        <v>3257.4</v>
      </c>
      <c r="G20" s="155">
        <v>901.7</v>
      </c>
      <c r="H20" s="141">
        <f t="shared" si="1"/>
        <v>2355.7</v>
      </c>
      <c r="I20" s="142">
        <f t="shared" si="2"/>
        <v>1.8593199473617186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2.8</v>
      </c>
      <c r="D21" s="23">
        <v>0</v>
      </c>
      <c r="E21" s="141">
        <f t="shared" si="0"/>
        <v>2.8</v>
      </c>
      <c r="F21" s="90">
        <v>2231</v>
      </c>
      <c r="G21" s="155">
        <v>308.5</v>
      </c>
      <c r="H21" s="141">
        <f t="shared" si="1"/>
        <v>1922.5</v>
      </c>
      <c r="I21" s="142">
        <f t="shared" si="2"/>
        <v>0.14564369310793238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14.8</v>
      </c>
      <c r="D22" s="23">
        <v>0</v>
      </c>
      <c r="E22" s="141">
        <f t="shared" si="0"/>
        <v>14.8</v>
      </c>
      <c r="F22" s="90">
        <v>3406.3</v>
      </c>
      <c r="G22" s="155">
        <v>734.6</v>
      </c>
      <c r="H22" s="141">
        <f t="shared" si="1"/>
        <v>2671.7000000000003</v>
      </c>
      <c r="I22" s="142">
        <f t="shared" si="2"/>
        <v>0.5539544110491447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3.9</v>
      </c>
      <c r="D23" s="23">
        <v>0</v>
      </c>
      <c r="E23" s="141">
        <f t="shared" si="0"/>
        <v>3.9</v>
      </c>
      <c r="F23" s="90">
        <v>2581.6</v>
      </c>
      <c r="G23" s="155">
        <v>424.9</v>
      </c>
      <c r="H23" s="141">
        <f t="shared" si="1"/>
        <v>2156.7</v>
      </c>
      <c r="I23" s="142">
        <f t="shared" si="2"/>
        <v>0.18083182640144668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6.5</v>
      </c>
      <c r="D24" s="23">
        <v>0</v>
      </c>
      <c r="E24" s="141">
        <f t="shared" si="0"/>
        <v>6.5</v>
      </c>
      <c r="F24" s="90">
        <v>5922.9</v>
      </c>
      <c r="G24" s="155">
        <v>1998.3</v>
      </c>
      <c r="H24" s="141">
        <f t="shared" si="1"/>
        <v>3924.5999999999995</v>
      </c>
      <c r="I24" s="142">
        <f t="shared" si="2"/>
        <v>0.16562197421393265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8" t="s">
        <v>37</v>
      </c>
      <c r="B30" s="168"/>
      <c r="C30" s="23">
        <f aca="true" t="shared" si="4" ref="C30:H30">SUM(C6:C29)</f>
        <v>30589.1</v>
      </c>
      <c r="D30" s="23">
        <f t="shared" si="4"/>
        <v>26684.8</v>
      </c>
      <c r="E30" s="143">
        <f t="shared" si="4"/>
        <v>3904.3</v>
      </c>
      <c r="F30" s="143">
        <f t="shared" si="4"/>
        <v>131512.40000000002</v>
      </c>
      <c r="G30" s="143">
        <f>SUM(G6:G29)</f>
        <v>55521.600000000006</v>
      </c>
      <c r="H30" s="143">
        <f t="shared" si="4"/>
        <v>75990.8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G5">
      <selection activeCell="I6" sqref="I6:I24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4" t="s">
        <v>79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4" ht="11.25">
      <c r="A2" s="52"/>
      <c r="B2" s="53"/>
      <c r="C2" s="53"/>
      <c r="D2" s="53"/>
    </row>
    <row r="3" spans="1:14" ht="173.25" customHeight="1">
      <c r="A3" s="169" t="s">
        <v>0</v>
      </c>
      <c r="B3" s="162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199</v>
      </c>
      <c r="I3" s="76" t="s">
        <v>101</v>
      </c>
      <c r="J3" s="44" t="s">
        <v>102</v>
      </c>
      <c r="K3" s="5" t="s">
        <v>55</v>
      </c>
      <c r="L3" s="162" t="s">
        <v>1</v>
      </c>
      <c r="M3" s="162" t="s">
        <v>2</v>
      </c>
      <c r="N3" s="22" t="s">
        <v>3</v>
      </c>
    </row>
    <row r="4" spans="1:14" ht="53.25" customHeight="1">
      <c r="A4" s="171"/>
      <c r="B4" s="163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3"/>
      <c r="M4" s="163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2484.7</v>
      </c>
      <c r="D6" s="93">
        <f>C6-E6</f>
        <v>100.89999999999964</v>
      </c>
      <c r="E6" s="93">
        <v>2383.8</v>
      </c>
      <c r="F6" s="144">
        <v>0</v>
      </c>
      <c r="G6" s="93">
        <v>0</v>
      </c>
      <c r="H6" s="90">
        <v>4027.5</v>
      </c>
      <c r="I6" s="155">
        <v>732.8</v>
      </c>
      <c r="J6" s="95">
        <f>H6-I6</f>
        <v>3294.7</v>
      </c>
      <c r="K6" s="96">
        <f aca="true" t="shared" si="0" ref="K6:K29">(E6+F6+G6)/J6*100</f>
        <v>72.35256624275353</v>
      </c>
      <c r="L6" s="97">
        <v>0</v>
      </c>
      <c r="M6" s="62">
        <v>1.5</v>
      </c>
      <c r="N6" s="62">
        <f aca="true" t="shared" si="1" ref="N6:N29">L6*M6</f>
        <v>0</v>
      </c>
    </row>
    <row r="7" spans="1:14" ht="12.75">
      <c r="A7" s="87">
        <v>2</v>
      </c>
      <c r="B7" s="83" t="s">
        <v>135</v>
      </c>
      <c r="C7" s="155">
        <v>1682.7</v>
      </c>
      <c r="D7" s="93">
        <f>C7-E7</f>
        <v>46.100000000000136</v>
      </c>
      <c r="E7" s="93">
        <v>1636.6</v>
      </c>
      <c r="F7" s="144">
        <v>0</v>
      </c>
      <c r="G7" s="141">
        <v>0</v>
      </c>
      <c r="H7" s="90">
        <v>4162.7</v>
      </c>
      <c r="I7" s="155">
        <v>1377.8</v>
      </c>
      <c r="J7" s="95">
        <f aca="true" t="shared" si="2" ref="J7:J29">H7-I7</f>
        <v>2784.8999999999996</v>
      </c>
      <c r="K7" s="96">
        <f t="shared" si="0"/>
        <v>58.76692161298431</v>
      </c>
      <c r="L7" s="97">
        <v>0.147</v>
      </c>
      <c r="M7" s="62">
        <v>1.5</v>
      </c>
      <c r="N7" s="62">
        <f t="shared" si="1"/>
        <v>0.22049999999999997</v>
      </c>
    </row>
    <row r="8" spans="1:14" ht="12.75">
      <c r="A8" s="87">
        <v>3</v>
      </c>
      <c r="B8" s="83" t="s">
        <v>136</v>
      </c>
      <c r="C8" s="157">
        <v>1664.7</v>
      </c>
      <c r="D8" s="93">
        <f aca="true" t="shared" si="3" ref="D8:D29">C8-E8</f>
        <v>103.60000000000014</v>
      </c>
      <c r="E8" s="145">
        <v>1561.1</v>
      </c>
      <c r="F8" s="144">
        <v>0</v>
      </c>
      <c r="G8" s="145">
        <v>0</v>
      </c>
      <c r="H8" s="90">
        <v>4176</v>
      </c>
      <c r="I8" s="155">
        <v>1312.2</v>
      </c>
      <c r="J8" s="95">
        <f t="shared" si="2"/>
        <v>2863.8</v>
      </c>
      <c r="K8" s="96">
        <f t="shared" si="0"/>
        <v>54.51148823241846</v>
      </c>
      <c r="L8" s="97">
        <v>0.218</v>
      </c>
      <c r="M8" s="62">
        <v>1.5</v>
      </c>
      <c r="N8" s="62">
        <f t="shared" si="1"/>
        <v>0.327</v>
      </c>
    </row>
    <row r="9" spans="1:14" ht="12.75">
      <c r="A9" s="87">
        <v>4</v>
      </c>
      <c r="B9" s="83" t="s">
        <v>137</v>
      </c>
      <c r="C9" s="155">
        <v>1634.2</v>
      </c>
      <c r="D9" s="93">
        <f>C9-E9</f>
        <v>41.5</v>
      </c>
      <c r="E9" s="93">
        <v>1592.7</v>
      </c>
      <c r="F9" s="93">
        <v>0</v>
      </c>
      <c r="G9" s="93">
        <v>0</v>
      </c>
      <c r="H9" s="90">
        <v>3291.8</v>
      </c>
      <c r="I9" s="155">
        <v>833.3</v>
      </c>
      <c r="J9" s="95">
        <f t="shared" si="2"/>
        <v>2458.5</v>
      </c>
      <c r="K9" s="96">
        <f t="shared" si="0"/>
        <v>64.78340451494815</v>
      </c>
      <c r="L9" s="97">
        <v>0.104</v>
      </c>
      <c r="M9" s="62">
        <v>1.5</v>
      </c>
      <c r="N9" s="62">
        <f t="shared" si="1"/>
        <v>0.156</v>
      </c>
    </row>
    <row r="10" spans="1:14" ht="12.75">
      <c r="A10" s="87">
        <v>5</v>
      </c>
      <c r="B10" s="83" t="s">
        <v>138</v>
      </c>
      <c r="C10" s="155">
        <v>1526.5</v>
      </c>
      <c r="D10" s="93">
        <f t="shared" si="3"/>
        <v>41.5</v>
      </c>
      <c r="E10" s="93">
        <v>1485</v>
      </c>
      <c r="F10" s="144">
        <v>0</v>
      </c>
      <c r="G10" s="93">
        <v>0</v>
      </c>
      <c r="H10" s="90">
        <v>3062.1</v>
      </c>
      <c r="I10" s="155">
        <v>807.8</v>
      </c>
      <c r="J10" s="95">
        <f t="shared" si="2"/>
        <v>2254.3</v>
      </c>
      <c r="K10" s="96">
        <f t="shared" si="0"/>
        <v>65.87410726167768</v>
      </c>
      <c r="L10" s="97">
        <v>0.083</v>
      </c>
      <c r="M10" s="62">
        <v>1.5</v>
      </c>
      <c r="N10" s="62">
        <f t="shared" si="1"/>
        <v>0.1245</v>
      </c>
    </row>
    <row r="11" spans="1:14" ht="12.75">
      <c r="A11" s="87">
        <v>6</v>
      </c>
      <c r="B11" s="83" t="s">
        <v>139</v>
      </c>
      <c r="C11" s="157">
        <v>1782.6</v>
      </c>
      <c r="D11" s="93">
        <f>C11-E11</f>
        <v>41.5</v>
      </c>
      <c r="E11" s="93">
        <v>1741.1</v>
      </c>
      <c r="F11" s="144">
        <v>0</v>
      </c>
      <c r="G11" s="93">
        <v>0</v>
      </c>
      <c r="H11" s="90">
        <v>8759.9</v>
      </c>
      <c r="I11" s="155">
        <v>5345.1</v>
      </c>
      <c r="J11" s="95">
        <f t="shared" si="2"/>
        <v>3414.7999999999993</v>
      </c>
      <c r="K11" s="96">
        <f t="shared" si="0"/>
        <v>50.98688063722619</v>
      </c>
      <c r="L11" s="97">
        <v>0.349</v>
      </c>
      <c r="M11" s="62">
        <v>1.5</v>
      </c>
      <c r="N11" s="62">
        <f t="shared" si="1"/>
        <v>0.5235</v>
      </c>
    </row>
    <row r="12" spans="1:14" ht="12.75">
      <c r="A12" s="87">
        <v>7</v>
      </c>
      <c r="B12" s="83" t="s">
        <v>140</v>
      </c>
      <c r="C12" s="155">
        <v>1475.7</v>
      </c>
      <c r="D12" s="93">
        <f>C12-E12</f>
        <v>41.40000000000009</v>
      </c>
      <c r="E12" s="93">
        <v>1434.3</v>
      </c>
      <c r="F12" s="144">
        <v>0</v>
      </c>
      <c r="G12" s="93">
        <v>0</v>
      </c>
      <c r="H12" s="90">
        <v>2857.8</v>
      </c>
      <c r="I12" s="155">
        <v>495.3</v>
      </c>
      <c r="J12" s="95">
        <f t="shared" si="2"/>
        <v>2362.5</v>
      </c>
      <c r="K12" s="96">
        <f t="shared" si="0"/>
        <v>60.7111111111111</v>
      </c>
      <c r="L12" s="97">
        <v>0.18</v>
      </c>
      <c r="M12" s="62">
        <v>1.5</v>
      </c>
      <c r="N12" s="62">
        <f t="shared" si="1"/>
        <v>0.27</v>
      </c>
    </row>
    <row r="13" spans="1:14" ht="12.75">
      <c r="A13" s="87">
        <v>8</v>
      </c>
      <c r="B13" s="83" t="s">
        <v>141</v>
      </c>
      <c r="C13" s="155">
        <v>2680.5</v>
      </c>
      <c r="D13" s="93">
        <f t="shared" si="3"/>
        <v>252.19999999999982</v>
      </c>
      <c r="E13" s="93">
        <v>2428.3</v>
      </c>
      <c r="F13" s="144">
        <v>0</v>
      </c>
      <c r="G13" s="93">
        <v>0</v>
      </c>
      <c r="H13" s="90">
        <v>43953.8</v>
      </c>
      <c r="I13" s="155">
        <v>22529</v>
      </c>
      <c r="J13" s="95">
        <f t="shared" si="2"/>
        <v>21424.800000000003</v>
      </c>
      <c r="K13" s="96">
        <f t="shared" si="0"/>
        <v>11.334061461483886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2900.8</v>
      </c>
      <c r="D14" s="93">
        <f t="shared" si="3"/>
        <v>100.90000000000009</v>
      </c>
      <c r="E14" s="93">
        <v>2799.9</v>
      </c>
      <c r="F14" s="144">
        <v>0</v>
      </c>
      <c r="G14" s="93">
        <v>0</v>
      </c>
      <c r="H14" s="90">
        <v>4891.9</v>
      </c>
      <c r="I14" s="155">
        <v>937.6</v>
      </c>
      <c r="J14" s="95">
        <f t="shared" si="2"/>
        <v>3954.2999999999997</v>
      </c>
      <c r="K14" s="96">
        <f t="shared" si="0"/>
        <v>70.80646384948032</v>
      </c>
      <c r="L14" s="97">
        <v>0</v>
      </c>
      <c r="M14" s="62">
        <v>1.5</v>
      </c>
      <c r="N14" s="62">
        <f t="shared" si="1"/>
        <v>0</v>
      </c>
    </row>
    <row r="15" spans="1:14" ht="12.75">
      <c r="A15" s="87">
        <v>10</v>
      </c>
      <c r="B15" s="83" t="s">
        <v>143</v>
      </c>
      <c r="C15" s="155">
        <v>1486.5</v>
      </c>
      <c r="D15" s="93">
        <f t="shared" si="3"/>
        <v>101</v>
      </c>
      <c r="E15" s="93">
        <v>1385.5</v>
      </c>
      <c r="F15" s="93">
        <v>0</v>
      </c>
      <c r="G15" s="93">
        <v>0</v>
      </c>
      <c r="H15" s="90">
        <v>4415.6</v>
      </c>
      <c r="I15" s="155">
        <v>1039.8</v>
      </c>
      <c r="J15" s="95">
        <f t="shared" si="2"/>
        <v>3375.8</v>
      </c>
      <c r="K15" s="96">
        <f t="shared" si="0"/>
        <v>41.042123348539604</v>
      </c>
      <c r="L15" s="97">
        <v>0.428</v>
      </c>
      <c r="M15" s="62">
        <v>1.5</v>
      </c>
      <c r="N15" s="62">
        <f t="shared" si="1"/>
        <v>0.642</v>
      </c>
    </row>
    <row r="16" spans="1:14" ht="12.75">
      <c r="A16" s="87">
        <v>11</v>
      </c>
      <c r="B16" s="83" t="s">
        <v>144</v>
      </c>
      <c r="C16" s="155">
        <v>3460.9</v>
      </c>
      <c r="D16" s="93">
        <f t="shared" si="3"/>
        <v>418</v>
      </c>
      <c r="E16" s="93">
        <v>3042.9</v>
      </c>
      <c r="F16" s="93">
        <v>0</v>
      </c>
      <c r="G16" s="93">
        <v>0</v>
      </c>
      <c r="H16" s="90">
        <v>15307.9</v>
      </c>
      <c r="I16" s="155">
        <v>9675.2</v>
      </c>
      <c r="J16" s="95">
        <f t="shared" si="2"/>
        <v>5632.699999999999</v>
      </c>
      <c r="K16" s="96">
        <f t="shared" si="0"/>
        <v>54.02204981625154</v>
      </c>
      <c r="L16" s="97">
        <v>0.32</v>
      </c>
      <c r="M16" s="62">
        <v>1.5</v>
      </c>
      <c r="N16" s="62">
        <f t="shared" si="1"/>
        <v>0.48</v>
      </c>
    </row>
    <row r="17" spans="1:14" ht="12.75">
      <c r="A17" s="87">
        <v>12</v>
      </c>
      <c r="B17" s="83" t="s">
        <v>145</v>
      </c>
      <c r="C17" s="155">
        <v>1564</v>
      </c>
      <c r="D17" s="93">
        <f t="shared" si="3"/>
        <v>41.5</v>
      </c>
      <c r="E17" s="145">
        <v>1522.5</v>
      </c>
      <c r="F17" s="144">
        <v>0</v>
      </c>
      <c r="G17" s="93">
        <v>0</v>
      </c>
      <c r="H17" s="90">
        <v>3678.8</v>
      </c>
      <c r="I17" s="155">
        <v>788.1</v>
      </c>
      <c r="J17" s="95">
        <f t="shared" si="2"/>
        <v>2890.7000000000003</v>
      </c>
      <c r="K17" s="96">
        <f t="shared" si="0"/>
        <v>52.66890372574117</v>
      </c>
      <c r="L17" s="97">
        <v>0.347</v>
      </c>
      <c r="M17" s="62">
        <v>1.5</v>
      </c>
      <c r="N17" s="62">
        <f t="shared" si="1"/>
        <v>0.5205</v>
      </c>
    </row>
    <row r="18" spans="1:14" ht="12.75">
      <c r="A18" s="87">
        <v>13</v>
      </c>
      <c r="B18" s="83" t="s">
        <v>146</v>
      </c>
      <c r="C18" s="155">
        <v>2223.1</v>
      </c>
      <c r="D18" s="93">
        <f t="shared" si="3"/>
        <v>41.40000000000009</v>
      </c>
      <c r="E18" s="93">
        <v>2181.7</v>
      </c>
      <c r="F18" s="144">
        <v>0</v>
      </c>
      <c r="G18" s="93">
        <v>0</v>
      </c>
      <c r="H18" s="90">
        <v>7316.6</v>
      </c>
      <c r="I18" s="155">
        <v>3842.1</v>
      </c>
      <c r="J18" s="95">
        <f t="shared" si="2"/>
        <v>3474.5000000000005</v>
      </c>
      <c r="K18" s="96">
        <f t="shared" si="0"/>
        <v>62.791768599798516</v>
      </c>
      <c r="L18" s="97">
        <v>0.144</v>
      </c>
      <c r="M18" s="62">
        <v>1.5</v>
      </c>
      <c r="N18" s="62">
        <f t="shared" si="1"/>
        <v>0.21599999999999997</v>
      </c>
    </row>
    <row r="19" spans="1:14" ht="12.75">
      <c r="A19" s="87">
        <v>14</v>
      </c>
      <c r="B19" s="83" t="s">
        <v>147</v>
      </c>
      <c r="C19" s="155">
        <v>1780.2</v>
      </c>
      <c r="D19" s="93">
        <f t="shared" si="3"/>
        <v>41.5</v>
      </c>
      <c r="E19" s="93">
        <v>1738.7</v>
      </c>
      <c r="F19" s="93">
        <v>0</v>
      </c>
      <c r="G19" s="93">
        <v>0</v>
      </c>
      <c r="H19" s="90">
        <v>4210.8</v>
      </c>
      <c r="I19" s="155">
        <v>1437.5</v>
      </c>
      <c r="J19" s="95">
        <f t="shared" si="2"/>
        <v>2773.3</v>
      </c>
      <c r="K19" s="96">
        <f t="shared" si="0"/>
        <v>62.694263152201344</v>
      </c>
      <c r="L19" s="97">
        <v>0.146</v>
      </c>
      <c r="M19" s="62">
        <v>1.5</v>
      </c>
      <c r="N19" s="62">
        <f t="shared" si="1"/>
        <v>0.21899999999999997</v>
      </c>
    </row>
    <row r="20" spans="1:14" ht="12.75">
      <c r="A20" s="87">
        <v>15</v>
      </c>
      <c r="B20" s="83" t="s">
        <v>148</v>
      </c>
      <c r="C20" s="155">
        <v>1158.3</v>
      </c>
      <c r="D20" s="93">
        <f t="shared" si="3"/>
        <v>41.5</v>
      </c>
      <c r="E20" s="145">
        <v>1116.8</v>
      </c>
      <c r="F20" s="145">
        <v>0</v>
      </c>
      <c r="G20" s="145">
        <v>0</v>
      </c>
      <c r="H20" s="90">
        <v>3257.4</v>
      </c>
      <c r="I20" s="155">
        <v>901.7</v>
      </c>
      <c r="J20" s="95">
        <f t="shared" si="2"/>
        <v>2355.7</v>
      </c>
      <c r="K20" s="96">
        <f t="shared" si="0"/>
        <v>47.40841363501295</v>
      </c>
      <c r="L20" s="97">
        <v>0.452</v>
      </c>
      <c r="M20" s="62">
        <v>1.5</v>
      </c>
      <c r="N20" s="62">
        <f t="shared" si="1"/>
        <v>0.678</v>
      </c>
    </row>
    <row r="21" spans="1:14" ht="12.75">
      <c r="A21" s="87">
        <v>16</v>
      </c>
      <c r="B21" s="83" t="s">
        <v>149</v>
      </c>
      <c r="C21" s="155">
        <v>1258.7</v>
      </c>
      <c r="D21" s="93">
        <f t="shared" si="3"/>
        <v>41.5</v>
      </c>
      <c r="E21" s="93">
        <v>1217.2</v>
      </c>
      <c r="F21" s="93">
        <v>0</v>
      </c>
      <c r="G21" s="145">
        <v>0</v>
      </c>
      <c r="H21" s="90">
        <v>2231</v>
      </c>
      <c r="I21" s="155">
        <v>308.5</v>
      </c>
      <c r="J21" s="95">
        <f t="shared" si="2"/>
        <v>1922.5</v>
      </c>
      <c r="K21" s="96">
        <f t="shared" si="0"/>
        <v>63.31339401820546</v>
      </c>
      <c r="L21" s="97">
        <v>0.134</v>
      </c>
      <c r="M21" s="62">
        <v>1.5</v>
      </c>
      <c r="N21" s="62">
        <f t="shared" si="1"/>
        <v>0.201</v>
      </c>
    </row>
    <row r="22" spans="1:14" ht="12.75">
      <c r="A22" s="87">
        <v>17</v>
      </c>
      <c r="B22" s="83" t="s">
        <v>150</v>
      </c>
      <c r="C22" s="156">
        <v>1881.8</v>
      </c>
      <c r="D22" s="93">
        <f>C22-E22</f>
        <v>101</v>
      </c>
      <c r="E22" s="93">
        <v>1780.8</v>
      </c>
      <c r="F22" s="93">
        <v>0</v>
      </c>
      <c r="G22" s="141">
        <v>0</v>
      </c>
      <c r="H22" s="90">
        <v>3406.3</v>
      </c>
      <c r="I22" s="155">
        <v>734.6</v>
      </c>
      <c r="J22" s="95">
        <f t="shared" si="2"/>
        <v>2671.7000000000003</v>
      </c>
      <c r="K22" s="96">
        <f t="shared" si="0"/>
        <v>66.65419021596736</v>
      </c>
      <c r="L22" s="97">
        <v>0.067</v>
      </c>
      <c r="M22" s="62">
        <v>1.5</v>
      </c>
      <c r="N22" s="62">
        <f t="shared" si="1"/>
        <v>0.1005</v>
      </c>
    </row>
    <row r="23" spans="1:14" ht="12.75">
      <c r="A23" s="87">
        <v>18</v>
      </c>
      <c r="B23" s="83" t="s">
        <v>151</v>
      </c>
      <c r="C23" s="155">
        <v>1661.7</v>
      </c>
      <c r="D23" s="93">
        <f t="shared" si="3"/>
        <v>41.5</v>
      </c>
      <c r="E23" s="93">
        <v>1620.2</v>
      </c>
      <c r="F23" s="144">
        <v>0</v>
      </c>
      <c r="G23" s="93">
        <v>0</v>
      </c>
      <c r="H23" s="90">
        <v>2581.6</v>
      </c>
      <c r="I23" s="155">
        <v>424.9</v>
      </c>
      <c r="J23" s="95">
        <f t="shared" si="2"/>
        <v>2156.7</v>
      </c>
      <c r="K23" s="96">
        <f t="shared" si="0"/>
        <v>75.12403208605741</v>
      </c>
      <c r="L23" s="97">
        <v>0</v>
      </c>
      <c r="M23" s="62">
        <v>1.5</v>
      </c>
      <c r="N23" s="62">
        <f t="shared" si="1"/>
        <v>0</v>
      </c>
    </row>
    <row r="24" spans="1:14" ht="12.75">
      <c r="A24" s="87">
        <v>19</v>
      </c>
      <c r="B24" s="83" t="s">
        <v>152</v>
      </c>
      <c r="C24" s="155">
        <v>1835.6</v>
      </c>
      <c r="D24" s="93">
        <f t="shared" si="3"/>
        <v>68.39999999999986</v>
      </c>
      <c r="E24" s="93">
        <v>1767.2</v>
      </c>
      <c r="F24" s="93">
        <v>0</v>
      </c>
      <c r="G24" s="93">
        <v>0</v>
      </c>
      <c r="H24" s="90">
        <v>5922.9</v>
      </c>
      <c r="I24" s="155">
        <v>1998.3</v>
      </c>
      <c r="J24" s="95">
        <f t="shared" si="2"/>
        <v>3924.5999999999995</v>
      </c>
      <c r="K24" s="96">
        <f t="shared" si="0"/>
        <v>45.02879274320951</v>
      </c>
      <c r="L24" s="97">
        <v>0.499</v>
      </c>
      <c r="M24" s="62">
        <v>1.5</v>
      </c>
      <c r="N24" s="62">
        <f t="shared" si="1"/>
        <v>0.7484999999999999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8"/>
      <c r="B30" s="168"/>
      <c r="C30" s="23">
        <f aca="true" t="shared" si="4" ref="C30:J30">SUM(C6:C29)</f>
        <v>36143.2</v>
      </c>
      <c r="D30" s="23">
        <f t="shared" si="4"/>
        <v>1706.8999999999999</v>
      </c>
      <c r="E30" s="145">
        <f>SUM(E6:E29)</f>
        <v>34436.3</v>
      </c>
      <c r="F30" s="145">
        <f t="shared" si="4"/>
        <v>0</v>
      </c>
      <c r="G30" s="145">
        <f t="shared" si="4"/>
        <v>0</v>
      </c>
      <c r="H30" s="145">
        <f t="shared" si="4"/>
        <v>131512.40000000002</v>
      </c>
      <c r="I30" s="143">
        <f t="shared" si="4"/>
        <v>55521.600000000006</v>
      </c>
      <c r="J30" s="145">
        <f t="shared" si="4"/>
        <v>75990.8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C4">
      <selection activeCell="E6" sqref="E6:E24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4" t="s">
        <v>54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2" ht="11.25">
      <c r="A2" s="52"/>
      <c r="B2" s="53"/>
    </row>
    <row r="3" spans="1:10" ht="143.25" customHeight="1">
      <c r="A3" s="169" t="s">
        <v>0</v>
      </c>
      <c r="B3" s="170" t="s">
        <v>74</v>
      </c>
      <c r="C3" s="44" t="s">
        <v>85</v>
      </c>
      <c r="D3" s="26" t="s">
        <v>200</v>
      </c>
      <c r="E3" s="26" t="s">
        <v>201</v>
      </c>
      <c r="F3" s="21" t="s">
        <v>103</v>
      </c>
      <c r="G3" s="21" t="s">
        <v>12</v>
      </c>
      <c r="H3" s="162" t="s">
        <v>52</v>
      </c>
      <c r="I3" s="162" t="s">
        <v>9</v>
      </c>
      <c r="J3" s="22" t="s">
        <v>3</v>
      </c>
    </row>
    <row r="4" spans="1:10" ht="49.5" customHeight="1">
      <c r="A4" s="169"/>
      <c r="B4" s="170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3"/>
      <c r="I4" s="163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/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4027.5</v>
      </c>
      <c r="E6" s="155">
        <v>732.8</v>
      </c>
      <c r="F6" s="141">
        <f aca="true" t="shared" si="0" ref="F6:F29">D6-E6</f>
        <v>3294.7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4162.7</v>
      </c>
      <c r="E7" s="155">
        <v>1377.8</v>
      </c>
      <c r="F7" s="141">
        <f t="shared" si="0"/>
        <v>2784.8999999999996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4176</v>
      </c>
      <c r="E8" s="155">
        <v>1312.2</v>
      </c>
      <c r="F8" s="141">
        <f t="shared" si="0"/>
        <v>2863.8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3291.8</v>
      </c>
      <c r="E9" s="155">
        <v>833.3</v>
      </c>
      <c r="F9" s="141">
        <f t="shared" si="0"/>
        <v>2458.5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3062.1</v>
      </c>
      <c r="E10" s="155">
        <v>807.8</v>
      </c>
      <c r="F10" s="141">
        <f t="shared" si="0"/>
        <v>2254.3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8759.9</v>
      </c>
      <c r="E11" s="155">
        <v>5345.1</v>
      </c>
      <c r="F11" s="141">
        <f t="shared" si="0"/>
        <v>3414.7999999999993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2857.8</v>
      </c>
      <c r="E12" s="155">
        <v>495.3</v>
      </c>
      <c r="F12" s="141">
        <f t="shared" si="0"/>
        <v>2362.5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43953.8</v>
      </c>
      <c r="E13" s="155">
        <v>22529</v>
      </c>
      <c r="F13" s="141">
        <f t="shared" si="0"/>
        <v>21424.800000000003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4891.9</v>
      </c>
      <c r="E14" s="155">
        <v>937.6</v>
      </c>
      <c r="F14" s="141">
        <f t="shared" si="0"/>
        <v>3954.2999999999997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4415.6</v>
      </c>
      <c r="E15" s="155">
        <v>1039.8</v>
      </c>
      <c r="F15" s="141">
        <f t="shared" si="0"/>
        <v>3375.8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15307.9</v>
      </c>
      <c r="E16" s="155">
        <v>9675.2</v>
      </c>
      <c r="F16" s="141">
        <f t="shared" si="0"/>
        <v>5632.699999999999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3678.8</v>
      </c>
      <c r="E17" s="155">
        <v>788.1</v>
      </c>
      <c r="F17" s="141">
        <f t="shared" si="0"/>
        <v>2890.7000000000003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7316.6</v>
      </c>
      <c r="E18" s="155">
        <v>3842.1</v>
      </c>
      <c r="F18" s="141">
        <f t="shared" si="0"/>
        <v>3474.5000000000005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4210.8</v>
      </c>
      <c r="E19" s="155">
        <v>1437.5</v>
      </c>
      <c r="F19" s="141">
        <f t="shared" si="0"/>
        <v>2773.3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3257.4</v>
      </c>
      <c r="E20" s="155">
        <v>901.7</v>
      </c>
      <c r="F20" s="141">
        <f t="shared" si="0"/>
        <v>2355.7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2231</v>
      </c>
      <c r="E21" s="155">
        <v>308.5</v>
      </c>
      <c r="F21" s="141">
        <f t="shared" si="0"/>
        <v>1922.5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3406.3</v>
      </c>
      <c r="E22" s="155">
        <v>734.6</v>
      </c>
      <c r="F22" s="141">
        <f t="shared" si="0"/>
        <v>2671.7000000000003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2581.6</v>
      </c>
      <c r="E23" s="155">
        <v>424.9</v>
      </c>
      <c r="F23" s="141">
        <f t="shared" si="0"/>
        <v>2156.7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5922.9</v>
      </c>
      <c r="E24" s="155">
        <v>1998.3</v>
      </c>
      <c r="F24" s="141">
        <f t="shared" si="0"/>
        <v>3924.5999999999995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8" t="s">
        <v>50</v>
      </c>
      <c r="B30" s="168"/>
      <c r="C30" s="143">
        <f>SUM(C6:C29)</f>
        <v>0</v>
      </c>
      <c r="D30" s="145">
        <f>SUM(D6:D29)</f>
        <v>131512.40000000002</v>
      </c>
      <c r="E30" s="143">
        <f>SUM(E6:E29)</f>
        <v>55521.600000000006</v>
      </c>
      <c r="F30" s="143">
        <f>SUM(F6:F29)</f>
        <v>75990.8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B1">
      <selection activeCell="E6" sqref="E6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4" t="s">
        <v>51</v>
      </c>
      <c r="B1" s="164"/>
      <c r="C1" s="164"/>
      <c r="D1" s="164"/>
      <c r="E1" s="164"/>
      <c r="F1" s="164"/>
      <c r="G1" s="164"/>
      <c r="H1" s="164"/>
      <c r="I1" s="72"/>
      <c r="J1" s="72"/>
      <c r="K1" s="72"/>
    </row>
    <row r="2" spans="1:2" ht="11.25">
      <c r="A2" s="52"/>
      <c r="B2" s="53"/>
    </row>
    <row r="3" spans="1:8" ht="72" customHeight="1">
      <c r="A3" s="169" t="s">
        <v>0</v>
      </c>
      <c r="B3" s="170" t="s">
        <v>74</v>
      </c>
      <c r="C3" s="44" t="s">
        <v>86</v>
      </c>
      <c r="D3" s="39" t="s">
        <v>109</v>
      </c>
      <c r="E3" s="44" t="s">
        <v>12</v>
      </c>
      <c r="F3" s="162" t="s">
        <v>52</v>
      </c>
      <c r="G3" s="162" t="s">
        <v>2</v>
      </c>
      <c r="H3" s="22" t="s">
        <v>3</v>
      </c>
    </row>
    <row r="4" spans="1:8" ht="38.25" customHeight="1">
      <c r="A4" s="171"/>
      <c r="B4" s="170"/>
      <c r="C4" s="68" t="s">
        <v>53</v>
      </c>
      <c r="D4" s="68" t="s">
        <v>48</v>
      </c>
      <c r="E4" s="73" t="s">
        <v>49</v>
      </c>
      <c r="F4" s="163"/>
      <c r="G4" s="163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2484.7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1682.7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1664.7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1634.2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1526.5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1782.6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1475.7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2680.5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2900.8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1486.5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3460.9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1564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2223.1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1780.2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1158.3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1258.7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1881.8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1661.7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1835.6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8" t="s">
        <v>50</v>
      </c>
      <c r="B30" s="168"/>
      <c r="C30" s="146">
        <f>SUM(C6:C29)</f>
        <v>0</v>
      </c>
      <c r="D30" s="23">
        <f>SUM(D6:D29)</f>
        <v>36143.2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">
      <selection activeCell="C26" sqref="C26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4" t="s">
        <v>44</v>
      </c>
      <c r="B1" s="164"/>
      <c r="C1" s="164"/>
      <c r="D1" s="164"/>
      <c r="E1" s="164"/>
      <c r="F1" s="164"/>
      <c r="G1" s="164"/>
      <c r="H1" s="164"/>
      <c r="I1" s="67"/>
      <c r="J1" s="67"/>
      <c r="K1" s="67"/>
    </row>
    <row r="2" spans="1:2" ht="11.25">
      <c r="A2" s="52"/>
      <c r="B2" s="53"/>
    </row>
    <row r="3" spans="1:8" ht="78.75" customHeight="1">
      <c r="A3" s="169" t="s">
        <v>45</v>
      </c>
      <c r="B3" s="170" t="s">
        <v>74</v>
      </c>
      <c r="C3" s="44" t="s">
        <v>87</v>
      </c>
      <c r="D3" s="44" t="s">
        <v>88</v>
      </c>
      <c r="E3" s="44" t="s">
        <v>12</v>
      </c>
      <c r="F3" s="162" t="s">
        <v>46</v>
      </c>
      <c r="G3" s="162" t="s">
        <v>2</v>
      </c>
      <c r="H3" s="22" t="s">
        <v>3</v>
      </c>
    </row>
    <row r="4" spans="1:8" ht="45" customHeight="1">
      <c r="A4" s="171"/>
      <c r="B4" s="170"/>
      <c r="C4" s="68" t="s">
        <v>47</v>
      </c>
      <c r="D4" s="68" t="s">
        <v>48</v>
      </c>
      <c r="E4" s="69" t="s">
        <v>49</v>
      </c>
      <c r="F4" s="163"/>
      <c r="G4" s="163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434.1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325.6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457.7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327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334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231.6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394.8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2227.1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332.5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256.8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526.5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525.1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232.8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253.1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572.6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313.7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389.1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220.9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751.4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8" t="s">
        <v>50</v>
      </c>
      <c r="B30" s="168"/>
      <c r="C30" s="143">
        <f>SUM(C6:C29)</f>
        <v>0</v>
      </c>
      <c r="D30" s="143">
        <f>SUM(D6:D29)</f>
        <v>9106.400000000001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E1">
      <selection activeCell="K13" sqref="K13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4" t="s">
        <v>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69" t="s">
        <v>0</v>
      </c>
      <c r="B3" s="170" t="s">
        <v>74</v>
      </c>
      <c r="C3" s="37" t="s">
        <v>38</v>
      </c>
      <c r="D3" s="21" t="s">
        <v>110</v>
      </c>
      <c r="E3" s="21" t="s">
        <v>90</v>
      </c>
      <c r="F3" s="26" t="s">
        <v>202</v>
      </c>
      <c r="G3" s="26" t="s">
        <v>203</v>
      </c>
      <c r="H3" s="26" t="s">
        <v>204</v>
      </c>
      <c r="I3" s="44" t="s">
        <v>104</v>
      </c>
      <c r="J3" s="44" t="s">
        <v>12</v>
      </c>
      <c r="K3" s="162" t="s">
        <v>39</v>
      </c>
      <c r="L3" s="162" t="s">
        <v>2</v>
      </c>
      <c r="M3" s="22" t="s">
        <v>3</v>
      </c>
    </row>
    <row r="4" spans="1:13" ht="43.5" customHeight="1">
      <c r="A4" s="169"/>
      <c r="B4" s="170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3"/>
      <c r="L4" s="163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3870.4</v>
      </c>
      <c r="G6" s="155">
        <v>116.5</v>
      </c>
      <c r="H6" s="90">
        <v>616.3</v>
      </c>
      <c r="I6" s="141">
        <f>F6-G6-H6</f>
        <v>3137.6000000000004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4045.3</v>
      </c>
      <c r="G7" s="155">
        <v>52.4</v>
      </c>
      <c r="H7" s="90">
        <v>1325.4</v>
      </c>
      <c r="I7" s="141">
        <f aca="true" t="shared" si="3" ref="I7:I24">F7-G7-H7</f>
        <v>2667.5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3734.6</v>
      </c>
      <c r="G8" s="156">
        <v>116.4</v>
      </c>
      <c r="H8" s="90">
        <v>1195.8</v>
      </c>
      <c r="I8" s="141">
        <f t="shared" si="3"/>
        <v>2422.3999999999996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3170.7</v>
      </c>
      <c r="G9" s="155">
        <v>47.8</v>
      </c>
      <c r="H9" s="90">
        <v>785.5</v>
      </c>
      <c r="I9" s="141">
        <f t="shared" si="3"/>
        <v>2337.3999999999996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2982.7</v>
      </c>
      <c r="G10" s="156">
        <v>47.8</v>
      </c>
      <c r="H10" s="90">
        <v>759.9</v>
      </c>
      <c r="I10" s="141">
        <f t="shared" si="3"/>
        <v>2174.9999999999995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8651.4</v>
      </c>
      <c r="G11" s="155">
        <v>47.8</v>
      </c>
      <c r="H11" s="90">
        <v>5297.3</v>
      </c>
      <c r="I11" s="141">
        <f t="shared" si="3"/>
        <v>3306.3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2741.3</v>
      </c>
      <c r="G12" s="156">
        <v>47.8</v>
      </c>
      <c r="H12" s="90">
        <v>447.5</v>
      </c>
      <c r="I12" s="141">
        <f t="shared" si="3"/>
        <v>2246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552</v>
      </c>
      <c r="D13" s="90">
        <v>0</v>
      </c>
      <c r="E13" s="141">
        <f t="shared" si="0"/>
        <v>552</v>
      </c>
      <c r="F13" s="90">
        <v>39630.3</v>
      </c>
      <c r="G13" s="157">
        <v>16383.9</v>
      </c>
      <c r="H13" s="90">
        <v>6145</v>
      </c>
      <c r="I13" s="141">
        <f t="shared" si="3"/>
        <v>17101.4</v>
      </c>
      <c r="J13" s="60">
        <f t="shared" si="1"/>
        <v>3.2278059106271995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4708.9</v>
      </c>
      <c r="G14" s="155">
        <v>116.4</v>
      </c>
      <c r="H14" s="90">
        <v>821.1</v>
      </c>
      <c r="I14" s="141">
        <f t="shared" si="3"/>
        <v>3771.4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3813.9</v>
      </c>
      <c r="G15" s="156">
        <v>116.4</v>
      </c>
      <c r="H15" s="90">
        <v>923.4</v>
      </c>
      <c r="I15" s="141">
        <f t="shared" si="3"/>
        <v>2774.1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14612.6</v>
      </c>
      <c r="G16" s="156">
        <v>7818.2</v>
      </c>
      <c r="H16" s="90">
        <v>1856.9</v>
      </c>
      <c r="I16" s="141">
        <f t="shared" si="3"/>
        <v>4937.5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3479.8</v>
      </c>
      <c r="G17" s="155">
        <v>47.8</v>
      </c>
      <c r="H17" s="90">
        <v>740.3</v>
      </c>
      <c r="I17" s="141">
        <f t="shared" si="3"/>
        <v>2691.7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7317.9</v>
      </c>
      <c r="G18" s="156">
        <v>2427.2</v>
      </c>
      <c r="H18" s="90">
        <v>1414.9</v>
      </c>
      <c r="I18" s="141">
        <f t="shared" si="3"/>
        <v>3475.7999999999997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4112.2</v>
      </c>
      <c r="G19" s="155">
        <v>47.8</v>
      </c>
      <c r="H19" s="90">
        <v>1389.7</v>
      </c>
      <c r="I19" s="141">
        <f t="shared" si="3"/>
        <v>2674.7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3133.4</v>
      </c>
      <c r="G20" s="156">
        <v>47.8</v>
      </c>
      <c r="H20" s="90">
        <v>853.9</v>
      </c>
      <c r="I20" s="141">
        <f t="shared" si="3"/>
        <v>2231.7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2116.6</v>
      </c>
      <c r="G21" s="156">
        <v>47.8</v>
      </c>
      <c r="H21" s="90">
        <v>260.7</v>
      </c>
      <c r="I21" s="141">
        <f t="shared" si="3"/>
        <v>1808.0999999999997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3155.3</v>
      </c>
      <c r="G22" s="156">
        <v>116.4</v>
      </c>
      <c r="H22" s="90">
        <v>618.2</v>
      </c>
      <c r="I22" s="141">
        <f t="shared" si="3"/>
        <v>2420.7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2541.6</v>
      </c>
      <c r="G23" s="156">
        <v>47.8</v>
      </c>
      <c r="H23" s="90">
        <v>377.1</v>
      </c>
      <c r="I23" s="141">
        <f t="shared" si="3"/>
        <v>2116.7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5839.6</v>
      </c>
      <c r="G24" s="155">
        <v>83.9</v>
      </c>
      <c r="H24" s="90">
        <v>1914.4</v>
      </c>
      <c r="I24" s="141">
        <f t="shared" si="3"/>
        <v>3841.3000000000006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8" t="s">
        <v>37</v>
      </c>
      <c r="B30" s="168"/>
      <c r="C30" s="23">
        <f aca="true" t="shared" si="4" ref="C30:I30">SUM(C6:C29)</f>
        <v>552</v>
      </c>
      <c r="D30" s="23">
        <f t="shared" si="4"/>
        <v>0</v>
      </c>
      <c r="E30" s="143">
        <f t="shared" si="4"/>
        <v>552</v>
      </c>
      <c r="F30" s="143">
        <f>SUM(F6:F29)</f>
        <v>123658.5</v>
      </c>
      <c r="G30" s="143">
        <f t="shared" si="4"/>
        <v>27777.900000000005</v>
      </c>
      <c r="H30" s="143">
        <f t="shared" si="4"/>
        <v>27743.300000000007</v>
      </c>
      <c r="I30" s="143">
        <f t="shared" si="4"/>
        <v>68137.29999999999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" sqref="H6: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4" t="s">
        <v>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69" t="s">
        <v>0</v>
      </c>
      <c r="B3" s="170" t="s">
        <v>74</v>
      </c>
      <c r="C3" s="21" t="s">
        <v>92</v>
      </c>
      <c r="D3" s="20"/>
      <c r="E3" s="20"/>
      <c r="F3" s="26" t="s">
        <v>206</v>
      </c>
      <c r="G3" s="26" t="s">
        <v>205</v>
      </c>
      <c r="H3" s="26" t="s">
        <v>204</v>
      </c>
      <c r="I3" s="44" t="s">
        <v>105</v>
      </c>
      <c r="J3" s="44" t="s">
        <v>12</v>
      </c>
      <c r="K3" s="162" t="s">
        <v>8</v>
      </c>
      <c r="L3" s="162" t="s">
        <v>35</v>
      </c>
      <c r="M3" s="6" t="s">
        <v>3</v>
      </c>
    </row>
    <row r="4" spans="1:13" s="10" customFormat="1" ht="56.25" customHeight="1">
      <c r="A4" s="169"/>
      <c r="B4" s="170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3"/>
      <c r="L4" s="163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3870.4</v>
      </c>
      <c r="G6" s="155">
        <v>116.5</v>
      </c>
      <c r="H6" s="90">
        <v>616.3</v>
      </c>
      <c r="I6" s="103">
        <f aca="true" t="shared" si="0" ref="I6:I29">F6-G6-H6</f>
        <v>3137.6000000000004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4045.3</v>
      </c>
      <c r="G7" s="155">
        <v>52.4</v>
      </c>
      <c r="H7" s="90">
        <v>1325.4</v>
      </c>
      <c r="I7" s="103">
        <f t="shared" si="0"/>
        <v>2667.5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3734.6</v>
      </c>
      <c r="G8" s="156">
        <v>116.4</v>
      </c>
      <c r="H8" s="90">
        <v>1195.8</v>
      </c>
      <c r="I8" s="103">
        <f t="shared" si="0"/>
        <v>2422.3999999999996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3170.7</v>
      </c>
      <c r="G9" s="155">
        <v>47.8</v>
      </c>
      <c r="H9" s="90">
        <v>785.5</v>
      </c>
      <c r="I9" s="103">
        <f t="shared" si="0"/>
        <v>2337.3999999999996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2982.7</v>
      </c>
      <c r="G10" s="156">
        <v>47.8</v>
      </c>
      <c r="H10" s="90">
        <v>759.9</v>
      </c>
      <c r="I10" s="103">
        <f t="shared" si="0"/>
        <v>2174.9999999999995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8651.4</v>
      </c>
      <c r="G11" s="155">
        <v>47.8</v>
      </c>
      <c r="H11" s="90">
        <v>5297.3</v>
      </c>
      <c r="I11" s="103">
        <f t="shared" si="0"/>
        <v>3306.3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2741.3</v>
      </c>
      <c r="G12" s="156">
        <v>47.8</v>
      </c>
      <c r="H12" s="90">
        <v>447.5</v>
      </c>
      <c r="I12" s="103">
        <f t="shared" si="0"/>
        <v>2246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39630.3</v>
      </c>
      <c r="G13" s="157">
        <v>16383.9</v>
      </c>
      <c r="H13" s="90">
        <v>6145</v>
      </c>
      <c r="I13" s="103">
        <f t="shared" si="0"/>
        <v>17101.4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4708.9</v>
      </c>
      <c r="G14" s="155">
        <v>116.4</v>
      </c>
      <c r="H14" s="90">
        <v>821.1</v>
      </c>
      <c r="I14" s="103">
        <f t="shared" si="0"/>
        <v>3771.4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3813.9</v>
      </c>
      <c r="G15" s="156">
        <v>116.4</v>
      </c>
      <c r="H15" s="90">
        <v>923.4</v>
      </c>
      <c r="I15" s="103">
        <f t="shared" si="0"/>
        <v>2774.1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14612.6</v>
      </c>
      <c r="G16" s="156">
        <v>7818.2</v>
      </c>
      <c r="H16" s="90">
        <v>1856.9</v>
      </c>
      <c r="I16" s="103">
        <f t="shared" si="0"/>
        <v>4937.5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3479.8</v>
      </c>
      <c r="G17" s="155">
        <v>47.8</v>
      </c>
      <c r="H17" s="90">
        <v>740.3</v>
      </c>
      <c r="I17" s="103">
        <f t="shared" si="0"/>
        <v>2691.7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7317.9</v>
      </c>
      <c r="G18" s="156">
        <v>2427.2</v>
      </c>
      <c r="H18" s="90">
        <v>1414.9</v>
      </c>
      <c r="I18" s="103">
        <f t="shared" si="0"/>
        <v>3475.7999999999997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4112.2</v>
      </c>
      <c r="G19" s="155">
        <v>47.8</v>
      </c>
      <c r="H19" s="90">
        <v>1389.7</v>
      </c>
      <c r="I19" s="103">
        <f t="shared" si="0"/>
        <v>2674.7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3133.4</v>
      </c>
      <c r="G20" s="156">
        <v>47.8</v>
      </c>
      <c r="H20" s="90">
        <v>853.9</v>
      </c>
      <c r="I20" s="103">
        <f t="shared" si="0"/>
        <v>2231.7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2116.6</v>
      </c>
      <c r="G21" s="156">
        <v>47.8</v>
      </c>
      <c r="H21" s="90">
        <v>260.7</v>
      </c>
      <c r="I21" s="103">
        <f t="shared" si="0"/>
        <v>1808.0999999999997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3155.3</v>
      </c>
      <c r="G22" s="156">
        <v>116.4</v>
      </c>
      <c r="H22" s="90">
        <v>618.2</v>
      </c>
      <c r="I22" s="103">
        <f t="shared" si="0"/>
        <v>2420.7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2541.6</v>
      </c>
      <c r="G23" s="156">
        <v>47.8</v>
      </c>
      <c r="H23" s="90">
        <v>377.1</v>
      </c>
      <c r="I23" s="103">
        <f t="shared" si="0"/>
        <v>2116.7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5839.6</v>
      </c>
      <c r="G24" s="155">
        <v>83.9</v>
      </c>
      <c r="H24" s="90">
        <v>1914.4</v>
      </c>
      <c r="I24" s="103">
        <f t="shared" si="0"/>
        <v>3841.3000000000006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8" t="s">
        <v>37</v>
      </c>
      <c r="B30" s="168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123658.5</v>
      </c>
      <c r="G30" s="143">
        <f>SUM(G6:G29)</f>
        <v>27777.900000000005</v>
      </c>
      <c r="H30" s="12">
        <f t="shared" si="3"/>
        <v>27743.300000000007</v>
      </c>
      <c r="I30" s="12">
        <f t="shared" si="3"/>
        <v>68137.29999999999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2013-03-12T07:55:05Z</cp:lastPrinted>
  <dcterms:created xsi:type="dcterms:W3CDTF">2007-07-17T04:31:37Z</dcterms:created>
  <dcterms:modified xsi:type="dcterms:W3CDTF">2013-03-12T07:56:13Z</dcterms:modified>
  <cp:category/>
  <cp:version/>
  <cp:contentType/>
  <cp:contentStatus/>
</cp:coreProperties>
</file>