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<sst xmlns="http://schemas.openxmlformats.org/spreadsheetml/2006/main" count="118" uniqueCount="52">
  <si>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</si>
  <si>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</si>
  <si>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</si>
  <si>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</si>
  <si>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</si>
  <si>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</si>
  <si>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</si>
  <si>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</si>
  <si>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</si>
  <si>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</si>
  <si>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</si>
  <si>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</si>
  <si>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</si>
  <si>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</si>
  <si>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</si>
  <si>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</si>
  <si>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</si>
  <si>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</si>
  <si>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</si>
  <si>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</si>
  <si>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</si>
  <si>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</si>
  <si>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</si>
  <si>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</si>
  <si>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</si>
  <si>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</si>
  <si>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</si>
  <si>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</si>
  <si>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</si>
  <si>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</si>
  <si>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</si>
  <si>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</si>
  <si>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</si>
  <si>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</si>
  <si>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</si>
  <si>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</si>
  <si>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</si>
  <si>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</si>
  <si>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</si>
  <si>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</si>
  <si>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</si>
  <si>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</si>
  <si>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</si>
  <si>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</si>
  <si>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</si>
  <si>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</si>
  <si>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</si>
  <si>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</si>
  <si>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</si>
  <si>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</si>
  <si>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indexed="8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</si>
  <si>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апреля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</si>
</sst>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6" fillId="0" borderId="0" xfId="53" applyFont="1" applyFill="1">
      <alignment/>
      <protection/>
    </xf>
    <xf numFmtId="0" fontId="7" fillId="0" borderId="0" xfId="0" applyFont="1" applyFill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0" applyNumberFormat="1" applyFont="1" applyBorder="1" applyAlignment="1" applyProtection="1">
      <alignment vertical="center" wrapText="1"/>
      <protection locked="0"/>
    </xf>
    <xf numFmtId="172" fontId="6" fillId="0" borderId="10" xfId="0" applyNumberFormat="1" applyFont="1" applyFill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vertical="center" wrapText="1"/>
      <protection locked="0"/>
    </xf>
    <xf numFmtId="173" fontId="6" fillId="0" borderId="10" xfId="0" applyNumberFormat="1" applyFont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horizontal="right" vertical="top" shrinkToFit="1"/>
      <protection locked="0"/>
    </xf>
    <xf numFmtId="173" fontId="6" fillId="0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6" fillId="0" borderId="0" xfId="53" applyNumberFormat="1" applyFont="1" applyFill="1">
      <alignment/>
      <protection/>
    </xf>
    <xf numFmtId="173" fontId="6" fillId="20" borderId="10" xfId="0" applyNumberFormat="1" applyFont="1" applyFill="1" applyBorder="1" applyAlignment="1" applyProtection="1">
      <alignment/>
      <protection locked="0"/>
    </xf>
    <xf numFmtId="173" fontId="6" fillId="20" borderId="10" xfId="0" applyNumberFormat="1" applyFont="1" applyFill="1" applyBorder="1" applyAlignment="1" applyProtection="1">
      <alignment vertical="center" wrapText="1"/>
      <protection locked="0"/>
    </xf>
    <xf numFmtId="172" fontId="9" fillId="20" borderId="10" xfId="0" applyNumberFormat="1" applyFont="1" applyFill="1" applyBorder="1" applyAlignment="1" applyProtection="1">
      <alignment vertical="center" wrapText="1"/>
      <protection locked="0"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72" fontId="6" fillId="24" borderId="10" xfId="53" applyNumberFormat="1" applyFont="1" applyFill="1" applyBorder="1" applyAlignment="1" applyProtection="1">
      <alignment vertical="center" wrapText="1"/>
      <protection locked="0"/>
    </xf>
    <xf numFmtId="172" fontId="6" fillId="24" borderId="10" xfId="0" applyNumberFormat="1" applyFont="1" applyFill="1" applyBorder="1" applyAlignment="1" applyProtection="1">
      <alignment vertical="center" wrapText="1"/>
      <protection locked="0"/>
    </xf>
    <xf numFmtId="173" fontId="6" fillId="24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54" applyNumberFormat="1" applyFont="1" applyFill="1" applyBorder="1" applyAlignment="1" applyProtection="1">
      <alignment vertical="center" wrapText="1"/>
      <protection locked="0"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172" fontId="3" fillId="24" borderId="10" xfId="53" applyNumberFormat="1" applyFont="1" applyFill="1" applyBorder="1" applyAlignment="1" applyProtection="1">
      <alignment vertical="center" wrapText="1"/>
      <protection locked="0"/>
    </xf>
    <xf numFmtId="0" fontId="5" fillId="24" borderId="10" xfId="55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/>
    </xf>
    <xf numFmtId="172" fontId="9" fillId="0" borderId="10" xfId="0" applyNumberFormat="1" applyFont="1" applyBorder="1" applyAlignment="1" applyProtection="1">
      <alignment vertical="center" wrapText="1"/>
      <protection locked="0"/>
    </xf>
    <xf numFmtId="172" fontId="9" fillId="24" borderId="10" xfId="53" applyNumberFormat="1" applyFont="1" applyFill="1" applyBorder="1" applyAlignment="1" applyProtection="1">
      <alignment vertical="center" wrapText="1"/>
      <protection locked="0"/>
    </xf>
    <xf numFmtId="172" fontId="9" fillId="24" borderId="10" xfId="53" applyNumberFormat="1" applyFont="1" applyFill="1" applyBorder="1" applyAlignment="1" applyProtection="1">
      <alignment vertical="center" wrapText="1"/>
      <protection locked="0"/>
    </xf>
    <xf numFmtId="172" fontId="3" fillId="25" borderId="10" xfId="53" applyNumberFormat="1" applyFont="1" applyFill="1" applyBorder="1" applyAlignment="1" applyProtection="1">
      <alignment vertical="center" wrapText="1"/>
      <protection locked="0"/>
    </xf>
    <xf numFmtId="172" fontId="6" fillId="21" borderId="10" xfId="0" applyNumberFormat="1" applyFont="1" applyFill="1" applyBorder="1" applyAlignment="1" applyProtection="1">
      <alignment vertical="center" wrapText="1"/>
      <protection locked="0"/>
    </xf>
    <xf numFmtId="173" fontId="6" fillId="21" borderId="10" xfId="0" applyNumberFormat="1" applyFont="1" applyFill="1" applyBorder="1" applyAlignment="1" applyProtection="1">
      <alignment vertical="center" wrapText="1"/>
      <protection locked="0"/>
    </xf>
    <xf numFmtId="173" fontId="6" fillId="21" borderId="10" xfId="0" applyNumberFormat="1" applyFont="1" applyFill="1" applyBorder="1" applyAlignment="1" applyProtection="1">
      <alignment horizontal="right" vertical="top" shrinkToFit="1"/>
      <protection locked="0"/>
    </xf>
    <xf numFmtId="173" fontId="6" fillId="21" borderId="10" xfId="0" applyNumberFormat="1" applyFont="1" applyFill="1" applyBorder="1" applyAlignment="1" applyProtection="1">
      <alignment/>
      <protection locked="0"/>
    </xf>
    <xf numFmtId="172" fontId="6" fillId="21" borderId="10" xfId="0" applyNumberFormat="1" applyFont="1" applyFill="1" applyBorder="1" applyAlignment="1" applyProtection="1">
      <alignment horizontal="right" vertical="top" shrinkToFit="1"/>
      <protection locked="0"/>
    </xf>
    <xf numFmtId="173" fontId="9" fillId="21" borderId="10" xfId="0" applyNumberFormat="1" applyFont="1" applyFill="1" applyBorder="1" applyAlignment="1" applyProtection="1">
      <alignment vertical="center" wrapText="1"/>
      <protection locked="0"/>
    </xf>
    <xf numFmtId="0" fontId="6" fillId="21" borderId="10" xfId="0" applyFont="1" applyFill="1" applyBorder="1" applyAlignment="1" applyProtection="1">
      <alignment vertical="center" wrapText="1"/>
      <protection locked="0"/>
    </xf>
    <xf numFmtId="172" fontId="3" fillId="25" borderId="10" xfId="53" applyNumberFormat="1" applyFont="1" applyFill="1" applyBorder="1" applyAlignment="1" applyProtection="1">
      <alignment vertical="center" wrapText="1"/>
      <protection locked="0"/>
    </xf>
    <xf numFmtId="172" fontId="6" fillId="24" borderId="10" xfId="0" applyNumberFormat="1" applyFont="1" applyFill="1" applyBorder="1" applyAlignment="1" applyProtection="1">
      <alignment vertical="center" wrapText="1"/>
      <protection locked="0"/>
    </xf>
    <xf numFmtId="172" fontId="6" fillId="24" borderId="10" xfId="53" applyNumberFormat="1" applyFont="1" applyFill="1" applyBorder="1" applyAlignment="1" applyProtection="1">
      <alignment vertical="center" wrapText="1"/>
      <protection locked="0"/>
    </xf>
    <xf numFmtId="0" fontId="8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5" fillId="0" borderId="19" xfId="53" applyFont="1" applyFill="1" applyBorder="1" applyAlignment="1">
      <alignment horizontal="left" vertical="center" wrapText="1"/>
      <protection/>
    </xf>
    <xf numFmtId="0" fontId="5" fillId="0" borderId="24" xfId="53" applyFont="1" applyFill="1" applyBorder="1" applyAlignment="1">
      <alignment horizontal="left" vertical="center" wrapText="1"/>
      <protection/>
    </xf>
    <xf numFmtId="0" fontId="5" fillId="0" borderId="20" xfId="53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1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K1" sqref="BK1:BM16384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3" t="s">
        <v>0</v>
      </c>
      <c r="S1" s="83"/>
      <c r="T1" s="8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4" t="s">
        <v>51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4" t="s">
        <v>18</v>
      </c>
      <c r="B4" s="70" t="s">
        <v>1</v>
      </c>
      <c r="C4" s="61" t="s">
        <v>46</v>
      </c>
      <c r="D4" s="53"/>
      <c r="E4" s="54"/>
      <c r="F4" s="75" t="s">
        <v>2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52" t="s">
        <v>47</v>
      </c>
      <c r="AT4" s="53"/>
      <c r="AU4" s="54"/>
      <c r="AV4" s="75" t="s">
        <v>4</v>
      </c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61" t="s">
        <v>50</v>
      </c>
      <c r="BL4" s="53"/>
      <c r="BM4" s="54"/>
      <c r="BN4" s="52" t="s">
        <v>48</v>
      </c>
      <c r="BO4" s="53"/>
      <c r="BP4" s="54"/>
      <c r="BQ4" s="6"/>
      <c r="BR4" s="6"/>
    </row>
    <row r="5" spans="1:70" ht="15" customHeight="1">
      <c r="A5" s="57"/>
      <c r="B5" s="71"/>
      <c r="C5" s="55"/>
      <c r="D5" s="56"/>
      <c r="E5" s="57"/>
      <c r="F5" s="73" t="s">
        <v>3</v>
      </c>
      <c r="G5" s="73"/>
      <c r="H5" s="73"/>
      <c r="I5" s="85" t="s">
        <v>4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7"/>
      <c r="AJ5" s="73" t="s">
        <v>5</v>
      </c>
      <c r="AK5" s="73"/>
      <c r="AL5" s="73"/>
      <c r="AM5" s="75" t="s">
        <v>4</v>
      </c>
      <c r="AN5" s="76"/>
      <c r="AO5" s="76"/>
      <c r="AP5" s="76"/>
      <c r="AQ5" s="76"/>
      <c r="AR5" s="76"/>
      <c r="AS5" s="55"/>
      <c r="AT5" s="56"/>
      <c r="AU5" s="57"/>
      <c r="AV5" s="77" t="s">
        <v>9</v>
      </c>
      <c r="AW5" s="78"/>
      <c r="AX5" s="78"/>
      <c r="AY5" s="74" t="s">
        <v>4</v>
      </c>
      <c r="AZ5" s="74"/>
      <c r="BA5" s="74"/>
      <c r="BB5" s="74" t="s">
        <v>10</v>
      </c>
      <c r="BC5" s="74"/>
      <c r="BD5" s="74"/>
      <c r="BE5" s="74" t="s">
        <v>11</v>
      </c>
      <c r="BF5" s="74"/>
      <c r="BG5" s="74"/>
      <c r="BH5" s="73" t="s">
        <v>12</v>
      </c>
      <c r="BI5" s="73"/>
      <c r="BJ5" s="73"/>
      <c r="BK5" s="55"/>
      <c r="BL5" s="56"/>
      <c r="BM5" s="57"/>
      <c r="BN5" s="55"/>
      <c r="BO5" s="56"/>
      <c r="BP5" s="57"/>
      <c r="BQ5" s="6"/>
      <c r="BR5" s="6"/>
    </row>
    <row r="6" spans="1:70" ht="15" customHeight="1">
      <c r="A6" s="57"/>
      <c r="B6" s="71"/>
      <c r="C6" s="55"/>
      <c r="D6" s="56"/>
      <c r="E6" s="57"/>
      <c r="F6" s="73"/>
      <c r="G6" s="73"/>
      <c r="H6" s="73"/>
      <c r="I6" s="61" t="s">
        <v>6</v>
      </c>
      <c r="J6" s="53"/>
      <c r="K6" s="54"/>
      <c r="L6" s="61" t="s">
        <v>7</v>
      </c>
      <c r="M6" s="53"/>
      <c r="N6" s="54"/>
      <c r="O6" s="61" t="s">
        <v>20</v>
      </c>
      <c r="P6" s="53"/>
      <c r="Q6" s="54"/>
      <c r="R6" s="61" t="s">
        <v>8</v>
      </c>
      <c r="S6" s="53"/>
      <c r="T6" s="54"/>
      <c r="U6" s="61" t="s">
        <v>19</v>
      </c>
      <c r="V6" s="53"/>
      <c r="W6" s="54"/>
      <c r="X6" s="61" t="s">
        <v>21</v>
      </c>
      <c r="Y6" s="53"/>
      <c r="Z6" s="54"/>
      <c r="AA6" s="61" t="s">
        <v>25</v>
      </c>
      <c r="AB6" s="53"/>
      <c r="AC6" s="54"/>
      <c r="AD6" s="62" t="s">
        <v>26</v>
      </c>
      <c r="AE6" s="63"/>
      <c r="AF6" s="64"/>
      <c r="AG6" s="61" t="s">
        <v>24</v>
      </c>
      <c r="AH6" s="53"/>
      <c r="AI6" s="54"/>
      <c r="AJ6" s="73"/>
      <c r="AK6" s="73"/>
      <c r="AL6" s="73"/>
      <c r="AM6" s="61" t="s">
        <v>22</v>
      </c>
      <c r="AN6" s="53"/>
      <c r="AO6" s="54"/>
      <c r="AP6" s="61" t="s">
        <v>23</v>
      </c>
      <c r="AQ6" s="53"/>
      <c r="AR6" s="54"/>
      <c r="AS6" s="55"/>
      <c r="AT6" s="56"/>
      <c r="AU6" s="57"/>
      <c r="AV6" s="79"/>
      <c r="AW6" s="80"/>
      <c r="AX6" s="80"/>
      <c r="AY6" s="74" t="s">
        <v>13</v>
      </c>
      <c r="AZ6" s="74"/>
      <c r="BA6" s="74"/>
      <c r="BB6" s="74"/>
      <c r="BC6" s="74"/>
      <c r="BD6" s="74"/>
      <c r="BE6" s="74"/>
      <c r="BF6" s="74"/>
      <c r="BG6" s="74"/>
      <c r="BH6" s="73"/>
      <c r="BI6" s="73"/>
      <c r="BJ6" s="73"/>
      <c r="BK6" s="55"/>
      <c r="BL6" s="56"/>
      <c r="BM6" s="57"/>
      <c r="BN6" s="55"/>
      <c r="BO6" s="56"/>
      <c r="BP6" s="57"/>
      <c r="BQ6" s="6"/>
      <c r="BR6" s="6"/>
    </row>
    <row r="7" spans="1:70" ht="193.5" customHeight="1">
      <c r="A7" s="57"/>
      <c r="B7" s="71"/>
      <c r="C7" s="58"/>
      <c r="D7" s="59"/>
      <c r="E7" s="60"/>
      <c r="F7" s="73"/>
      <c r="G7" s="73"/>
      <c r="H7" s="73"/>
      <c r="I7" s="58"/>
      <c r="J7" s="59"/>
      <c r="K7" s="60"/>
      <c r="L7" s="58"/>
      <c r="M7" s="59"/>
      <c r="N7" s="60"/>
      <c r="O7" s="58"/>
      <c r="P7" s="59"/>
      <c r="Q7" s="60"/>
      <c r="R7" s="58"/>
      <c r="S7" s="59"/>
      <c r="T7" s="60"/>
      <c r="U7" s="58"/>
      <c r="V7" s="59"/>
      <c r="W7" s="60"/>
      <c r="X7" s="58"/>
      <c r="Y7" s="59"/>
      <c r="Z7" s="60"/>
      <c r="AA7" s="58"/>
      <c r="AB7" s="59"/>
      <c r="AC7" s="60"/>
      <c r="AD7" s="65"/>
      <c r="AE7" s="66"/>
      <c r="AF7" s="67"/>
      <c r="AG7" s="58"/>
      <c r="AH7" s="59"/>
      <c r="AI7" s="60"/>
      <c r="AJ7" s="73"/>
      <c r="AK7" s="73"/>
      <c r="AL7" s="73"/>
      <c r="AM7" s="58"/>
      <c r="AN7" s="59"/>
      <c r="AO7" s="60"/>
      <c r="AP7" s="58"/>
      <c r="AQ7" s="59"/>
      <c r="AR7" s="60"/>
      <c r="AS7" s="58"/>
      <c r="AT7" s="59"/>
      <c r="AU7" s="60"/>
      <c r="AV7" s="81"/>
      <c r="AW7" s="82"/>
      <c r="AX7" s="82"/>
      <c r="AY7" s="74"/>
      <c r="AZ7" s="74"/>
      <c r="BA7" s="74"/>
      <c r="BB7" s="74"/>
      <c r="BC7" s="74"/>
      <c r="BD7" s="74"/>
      <c r="BE7" s="74"/>
      <c r="BF7" s="74"/>
      <c r="BG7" s="74"/>
      <c r="BH7" s="73"/>
      <c r="BI7" s="73"/>
      <c r="BJ7" s="73"/>
      <c r="BK7" s="58"/>
      <c r="BL7" s="59"/>
      <c r="BM7" s="60"/>
      <c r="BN7" s="58"/>
      <c r="BO7" s="59"/>
      <c r="BP7" s="60"/>
      <c r="BQ7" s="6"/>
      <c r="BR7" s="6"/>
    </row>
    <row r="8" spans="1:70" ht="63">
      <c r="A8" s="60"/>
      <c r="B8" s="72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7357.4</v>
      </c>
      <c r="D10" s="34">
        <f>G10+AK10</f>
        <v>1117.2</v>
      </c>
      <c r="E10" s="14">
        <f>D10/C10*100</f>
        <v>15.184711990648871</v>
      </c>
      <c r="F10" s="42">
        <v>1431.6</v>
      </c>
      <c r="G10" s="16">
        <v>287.7</v>
      </c>
      <c r="H10" s="14">
        <f>G10/F10*100</f>
        <v>20.09639564124057</v>
      </c>
      <c r="I10" s="15">
        <v>205</v>
      </c>
      <c r="J10" s="16">
        <v>46.4</v>
      </c>
      <c r="K10" s="14">
        <f aca="true" t="shared" si="0" ref="K10:K29">J10/I10*100</f>
        <v>22.634146341463417</v>
      </c>
      <c r="L10" s="15">
        <v>1.6</v>
      </c>
      <c r="M10" s="16">
        <v>1.2</v>
      </c>
      <c r="N10" s="14">
        <f>M10/L10*100</f>
        <v>74.99999999999999</v>
      </c>
      <c r="O10" s="15">
        <v>100</v>
      </c>
      <c r="P10" s="16">
        <v>5.2</v>
      </c>
      <c r="Q10" s="14">
        <f>P10/O10*100</f>
        <v>5.2</v>
      </c>
      <c r="R10" s="15">
        <v>450</v>
      </c>
      <c r="S10" s="16">
        <v>41.7</v>
      </c>
      <c r="T10" s="14">
        <f>S10/R10*100</f>
        <v>9.266666666666667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66.2</v>
      </c>
      <c r="Z10" s="14">
        <f>Y10/X10*100</f>
        <v>55.166666666666664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5925.8</v>
      </c>
      <c r="AK10" s="16">
        <v>829.5</v>
      </c>
      <c r="AL10" s="14">
        <f>AK10/AJ10*100</f>
        <v>13.998109959836647</v>
      </c>
      <c r="AM10" s="42">
        <v>2382.4</v>
      </c>
      <c r="AN10" s="31">
        <v>595.6</v>
      </c>
      <c r="AO10" s="14">
        <f>AN10/AM10*100</f>
        <v>25</v>
      </c>
      <c r="AP10" s="15">
        <v>785</v>
      </c>
      <c r="AQ10" s="16">
        <v>196.3</v>
      </c>
      <c r="AR10" s="14">
        <f>AQ10/AP10*100</f>
        <v>25.006369426751597</v>
      </c>
      <c r="AS10" s="18">
        <v>8529.6</v>
      </c>
      <c r="AT10" s="19">
        <v>490.8</v>
      </c>
      <c r="AU10" s="14">
        <f>AT10/AS10*100</f>
        <v>5.754079909960607</v>
      </c>
      <c r="AV10" s="44">
        <v>1716.6</v>
      </c>
      <c r="AW10" s="19">
        <v>335.4</v>
      </c>
      <c r="AX10" s="14">
        <f>AW10/AV10*100</f>
        <v>19.538622859140162</v>
      </c>
      <c r="AY10" s="20">
        <v>1211.4</v>
      </c>
      <c r="AZ10" s="19">
        <v>210.7</v>
      </c>
      <c r="BA10" s="14">
        <f aca="true" t="shared" si="1" ref="BA10:BA29">AZ10/AY10*100</f>
        <v>17.39309889384183</v>
      </c>
      <c r="BB10" s="25">
        <v>3263</v>
      </c>
      <c r="BC10" s="21">
        <v>0</v>
      </c>
      <c r="BD10" s="14">
        <f>BC10/BB10*100</f>
        <v>0</v>
      </c>
      <c r="BE10" s="20">
        <v>1276.8</v>
      </c>
      <c r="BF10" s="21">
        <v>30.3</v>
      </c>
      <c r="BG10" s="14">
        <f>BF10/BE10*100</f>
        <v>2.3731203007518795</v>
      </c>
      <c r="BH10" s="20">
        <v>2180.9</v>
      </c>
      <c r="BI10" s="32">
        <v>108.1</v>
      </c>
      <c r="BJ10" s="14">
        <f>BI10/BH10*100</f>
        <v>4.956669264982346</v>
      </c>
      <c r="BK10" s="33">
        <v>0</v>
      </c>
      <c r="BL10" s="33">
        <f>D10-AT10</f>
        <v>626.4000000000001</v>
      </c>
      <c r="BM10" s="14" t="e">
        <f>BL10/BK10*100</f>
        <v>#DIV/0!</v>
      </c>
      <c r="BN10" s="22">
        <f aca="true" t="shared" si="2" ref="BN10:BN28">C10-AS10</f>
        <v>-1172.2000000000007</v>
      </c>
      <c r="BO10" s="22">
        <f aca="true" t="shared" si="3" ref="BO10:BO28">D10-AT10</f>
        <v>626.4000000000001</v>
      </c>
      <c r="BP10" s="14">
        <f>BO10/BN10*100</f>
        <v>-53.43797986691688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4" ref="C11:C28">F11+AJ11</f>
        <v>5473.9</v>
      </c>
      <c r="D11" s="14">
        <f aca="true" t="shared" si="5" ref="D11:D28">G11+AK11</f>
        <v>865.3</v>
      </c>
      <c r="E11" s="14">
        <f aca="true" t="shared" si="6" ref="E11:E28">D11/C11*100</f>
        <v>15.807742194778859</v>
      </c>
      <c r="F11" s="42">
        <v>1015</v>
      </c>
      <c r="G11" s="16">
        <v>157.9</v>
      </c>
      <c r="H11" s="14">
        <f aca="true" t="shared" si="7" ref="H11:H28">G11/F11*100</f>
        <v>15.55665024630542</v>
      </c>
      <c r="I11" s="15">
        <v>32</v>
      </c>
      <c r="J11" s="31">
        <v>6.2</v>
      </c>
      <c r="K11" s="14">
        <f t="shared" si="0"/>
        <v>19.375</v>
      </c>
      <c r="L11" s="15">
        <v>41</v>
      </c>
      <c r="M11" s="16">
        <v>10</v>
      </c>
      <c r="N11" s="14">
        <f aca="true" t="shared" si="8" ref="N11:N28">M11/L11*100</f>
        <v>24.390243902439025</v>
      </c>
      <c r="O11" s="15">
        <v>85</v>
      </c>
      <c r="P11" s="16">
        <v>0.5</v>
      </c>
      <c r="Q11" s="14">
        <f aca="true" t="shared" si="9" ref="Q11:Q28">P11/O11*100</f>
        <v>0.5882352941176471</v>
      </c>
      <c r="R11" s="15">
        <v>265</v>
      </c>
      <c r="S11" s="31">
        <v>2.5</v>
      </c>
      <c r="T11" s="14">
        <f>S11/R11*100</f>
        <v>0.9433962264150944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17.8</v>
      </c>
      <c r="Z11" s="14">
        <f aca="true" t="shared" si="11" ref="Z11:Z28">Y11/X11*100</f>
        <v>25.428571428571427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42">
        <v>4458.9</v>
      </c>
      <c r="AK11" s="31">
        <v>707.4</v>
      </c>
      <c r="AL11" s="14">
        <f aca="true" t="shared" si="15" ref="AL11:AL28">AK11/AJ11*100</f>
        <v>15.864899414653838</v>
      </c>
      <c r="AM11" s="42">
        <v>2088.8</v>
      </c>
      <c r="AN11" s="31">
        <v>522.2</v>
      </c>
      <c r="AO11" s="14">
        <f aca="true" t="shared" si="16" ref="AO11:AO28">AN11/AM11*100</f>
        <v>25</v>
      </c>
      <c r="AP11" s="15">
        <v>400.3</v>
      </c>
      <c r="AQ11" s="31">
        <v>100.1</v>
      </c>
      <c r="AR11" s="14">
        <f>AQ11/AP11*100</f>
        <v>25.006245316012986</v>
      </c>
      <c r="AS11" s="18">
        <v>5783.4</v>
      </c>
      <c r="AT11" s="19">
        <v>383</v>
      </c>
      <c r="AU11" s="14">
        <f aca="true" t="shared" si="17" ref="AU11:AU27">AT11/AS11*100</f>
        <v>6.622402047238649</v>
      </c>
      <c r="AV11" s="45">
        <v>1540</v>
      </c>
      <c r="AW11" s="19">
        <v>237.3</v>
      </c>
      <c r="AX11" s="14">
        <f aca="true" t="shared" si="18" ref="AX11:AX28">AW11/AV11*100</f>
        <v>15.409090909090912</v>
      </c>
      <c r="AY11" s="20">
        <v>1228.1</v>
      </c>
      <c r="AZ11" s="19">
        <v>167.6</v>
      </c>
      <c r="BA11" s="14">
        <f t="shared" si="1"/>
        <v>13.647097141926553</v>
      </c>
      <c r="BB11" s="43">
        <v>2721</v>
      </c>
      <c r="BC11" s="21">
        <v>69.8</v>
      </c>
      <c r="BD11" s="14">
        <f aca="true" t="shared" si="19" ref="BD11:BD28">BC11/BB11*100</f>
        <v>2.5652333700845276</v>
      </c>
      <c r="BE11" s="20">
        <v>60.7</v>
      </c>
      <c r="BF11" s="21">
        <v>16.8</v>
      </c>
      <c r="BG11" s="14">
        <f aca="true" t="shared" si="20" ref="BG11:BG28">BF11/BE11*100</f>
        <v>27.677100494233937</v>
      </c>
      <c r="BH11" s="20">
        <v>1369.4</v>
      </c>
      <c r="BI11" s="19">
        <v>42.4</v>
      </c>
      <c r="BJ11" s="14">
        <f aca="true" t="shared" si="21" ref="BJ11:BJ28">BI11/BH11*100</f>
        <v>3.0962465313275884</v>
      </c>
      <c r="BK11" s="33">
        <v>0</v>
      </c>
      <c r="BL11" s="33">
        <f aca="true" t="shared" si="22" ref="BL11:BL28">D11-AT11</f>
        <v>482.29999999999995</v>
      </c>
      <c r="BM11" s="14" t="e">
        <f aca="true" t="shared" si="23" ref="BM11:BM28">BL11/BK11*100</f>
        <v>#DIV/0!</v>
      </c>
      <c r="BN11" s="22">
        <f t="shared" si="2"/>
        <v>-309.5</v>
      </c>
      <c r="BO11" s="22">
        <f t="shared" si="3"/>
        <v>482.29999999999995</v>
      </c>
      <c r="BP11" s="14">
        <f aca="true" t="shared" si="24" ref="BP11:BP28">BO11/BN11*100</f>
        <v>-155.8319870759289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4"/>
        <v>5127.8</v>
      </c>
      <c r="D12" s="14">
        <f t="shared" si="5"/>
        <v>847.6</v>
      </c>
      <c r="E12" s="14">
        <f t="shared" si="6"/>
        <v>16.529505830960645</v>
      </c>
      <c r="F12" s="42">
        <v>1670</v>
      </c>
      <c r="G12" s="16">
        <v>265.5</v>
      </c>
      <c r="H12" s="14">
        <f t="shared" si="7"/>
        <v>15.898203592814372</v>
      </c>
      <c r="I12" s="15">
        <v>80</v>
      </c>
      <c r="J12" s="16">
        <v>10.6</v>
      </c>
      <c r="K12" s="14">
        <f t="shared" si="0"/>
        <v>13.25</v>
      </c>
      <c r="L12" s="15">
        <v>2</v>
      </c>
      <c r="M12" s="16">
        <v>0</v>
      </c>
      <c r="N12" s="14">
        <f t="shared" si="8"/>
        <v>0</v>
      </c>
      <c r="O12" s="15">
        <v>250</v>
      </c>
      <c r="P12" s="16">
        <v>0.7</v>
      </c>
      <c r="Q12" s="14">
        <f t="shared" si="9"/>
        <v>0.27999999999999997</v>
      </c>
      <c r="R12" s="26">
        <v>530</v>
      </c>
      <c r="S12" s="16">
        <v>14.3</v>
      </c>
      <c r="T12" s="14">
        <f aca="true" t="shared" si="25" ref="T12:T28">S12/R12*100</f>
        <v>2.69811320754717</v>
      </c>
      <c r="U12" s="15">
        <v>0</v>
      </c>
      <c r="V12" s="17">
        <v>0</v>
      </c>
      <c r="W12" s="14" t="e">
        <f t="shared" si="10"/>
        <v>#DIV/0!</v>
      </c>
      <c r="X12" s="15">
        <v>220</v>
      </c>
      <c r="Y12" s="17">
        <v>115.4</v>
      </c>
      <c r="Z12" s="14">
        <f t="shared" si="11"/>
        <v>52.45454545454545</v>
      </c>
      <c r="AA12" s="15">
        <v>0</v>
      </c>
      <c r="AB12" s="16">
        <v>0</v>
      </c>
      <c r="AC12" s="14" t="e">
        <f t="shared" si="12"/>
        <v>#DIV/0!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42">
        <v>3457.8</v>
      </c>
      <c r="AK12" s="16">
        <v>582.1</v>
      </c>
      <c r="AL12" s="14">
        <f t="shared" si="15"/>
        <v>16.834403377870323</v>
      </c>
      <c r="AM12" s="15">
        <v>2084.9</v>
      </c>
      <c r="AN12" s="31">
        <v>521.2</v>
      </c>
      <c r="AO12" s="14">
        <f t="shared" si="16"/>
        <v>24.998800901721907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5314.5</v>
      </c>
      <c r="AT12" s="19">
        <v>406.6</v>
      </c>
      <c r="AU12" s="14">
        <f t="shared" si="17"/>
        <v>7.650766770157118</v>
      </c>
      <c r="AV12" s="45">
        <v>1561.7</v>
      </c>
      <c r="AW12" s="19">
        <v>230.9</v>
      </c>
      <c r="AX12" s="14">
        <f t="shared" si="18"/>
        <v>14.785170007043607</v>
      </c>
      <c r="AY12" s="20">
        <v>1232.8</v>
      </c>
      <c r="AZ12" s="19">
        <v>175.4</v>
      </c>
      <c r="BA12" s="14">
        <f t="shared" si="1"/>
        <v>14.227774172615185</v>
      </c>
      <c r="BB12" s="47">
        <v>2363.1</v>
      </c>
      <c r="BC12" s="21">
        <v>42.7</v>
      </c>
      <c r="BD12" s="14">
        <f t="shared" si="19"/>
        <v>1.8069484998518897</v>
      </c>
      <c r="BE12" s="20">
        <v>262.9</v>
      </c>
      <c r="BF12" s="21">
        <v>28</v>
      </c>
      <c r="BG12" s="14">
        <f t="shared" si="20"/>
        <v>10.650437428680107</v>
      </c>
      <c r="BH12" s="20">
        <v>1034.4</v>
      </c>
      <c r="BI12" s="19">
        <v>88.7</v>
      </c>
      <c r="BJ12" s="14">
        <f t="shared" si="21"/>
        <v>8.575019334880123</v>
      </c>
      <c r="BK12" s="33">
        <v>166</v>
      </c>
      <c r="BL12" s="33">
        <f t="shared" si="22"/>
        <v>441</v>
      </c>
      <c r="BM12" s="14">
        <f t="shared" si="23"/>
        <v>265.66265060240966</v>
      </c>
      <c r="BN12" s="22">
        <f t="shared" si="2"/>
        <v>-186.69999999999982</v>
      </c>
      <c r="BO12" s="22">
        <f t="shared" si="3"/>
        <v>441</v>
      </c>
      <c r="BP12" s="14">
        <f t="shared" si="24"/>
        <v>-236.20782003213736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 t="shared" si="4"/>
        <v>5885.1</v>
      </c>
      <c r="D13" s="14">
        <f t="shared" si="5"/>
        <v>640.1</v>
      </c>
      <c r="E13" s="14">
        <f t="shared" si="6"/>
        <v>10.876620618171314</v>
      </c>
      <c r="F13" s="42">
        <v>1611.1</v>
      </c>
      <c r="G13" s="16">
        <v>229.5</v>
      </c>
      <c r="H13" s="14">
        <f t="shared" si="7"/>
        <v>14.24492582707467</v>
      </c>
      <c r="I13" s="15">
        <v>160</v>
      </c>
      <c r="J13" s="16">
        <v>30.7</v>
      </c>
      <c r="K13" s="14">
        <f t="shared" si="0"/>
        <v>19.1875</v>
      </c>
      <c r="L13" s="15">
        <v>55</v>
      </c>
      <c r="M13" s="16">
        <v>3.4</v>
      </c>
      <c r="N13" s="14">
        <f t="shared" si="8"/>
        <v>6.181818181818182</v>
      </c>
      <c r="O13" s="15">
        <v>89</v>
      </c>
      <c r="P13" s="31">
        <v>0.6</v>
      </c>
      <c r="Q13" s="14">
        <f t="shared" si="9"/>
        <v>0.6741573033707865</v>
      </c>
      <c r="R13" s="15">
        <v>550.1</v>
      </c>
      <c r="S13" s="16">
        <v>36</v>
      </c>
      <c r="T13" s="14">
        <v>3</v>
      </c>
      <c r="U13" s="15">
        <v>0</v>
      </c>
      <c r="V13" s="17">
        <v>0</v>
      </c>
      <c r="W13" s="14" t="e">
        <f t="shared" si="10"/>
        <v>#DIV/0!</v>
      </c>
      <c r="X13" s="15">
        <v>165</v>
      </c>
      <c r="Y13" s="17">
        <v>25.9</v>
      </c>
      <c r="Z13" s="14">
        <f t="shared" si="11"/>
        <v>15.696969696969695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42">
        <v>4274</v>
      </c>
      <c r="AK13" s="50">
        <v>410.6</v>
      </c>
      <c r="AL13" s="14">
        <f t="shared" si="15"/>
        <v>9.606925596630791</v>
      </c>
      <c r="AM13" s="15">
        <v>494.9</v>
      </c>
      <c r="AN13" s="31">
        <v>123.7</v>
      </c>
      <c r="AO13" s="14">
        <f t="shared" si="16"/>
        <v>24.994948474439283</v>
      </c>
      <c r="AP13" s="15">
        <v>841.8</v>
      </c>
      <c r="AQ13" s="16">
        <v>210.5</v>
      </c>
      <c r="AR13" s="14">
        <f t="shared" si="26"/>
        <v>25.00593965312426</v>
      </c>
      <c r="AS13" s="25">
        <v>6052.6</v>
      </c>
      <c r="AT13" s="19">
        <v>358.5</v>
      </c>
      <c r="AU13" s="14">
        <f t="shared" si="17"/>
        <v>5.923074381257641</v>
      </c>
      <c r="AV13" s="45">
        <v>1211</v>
      </c>
      <c r="AW13" s="19">
        <v>252.3</v>
      </c>
      <c r="AX13" s="14">
        <f t="shared" si="18"/>
        <v>20.83402146985962</v>
      </c>
      <c r="AY13" s="20">
        <v>898.6</v>
      </c>
      <c r="AZ13" s="19">
        <v>190.3</v>
      </c>
      <c r="BA13" s="14">
        <f t="shared" si="1"/>
        <v>21.177387046516806</v>
      </c>
      <c r="BB13" s="43">
        <v>1397.5</v>
      </c>
      <c r="BC13" s="32">
        <v>60</v>
      </c>
      <c r="BD13" s="14">
        <f t="shared" si="19"/>
        <v>4.293381037567084</v>
      </c>
      <c r="BE13" s="20">
        <v>501.4</v>
      </c>
      <c r="BF13" s="32">
        <v>10.6</v>
      </c>
      <c r="BG13" s="14">
        <f t="shared" si="20"/>
        <v>2.1140805743917035</v>
      </c>
      <c r="BH13" s="20">
        <v>2850.3</v>
      </c>
      <c r="BI13" s="19">
        <v>18.8</v>
      </c>
      <c r="BJ13" s="14">
        <f t="shared" si="21"/>
        <v>0.6595796933656106</v>
      </c>
      <c r="BK13" s="33">
        <v>0.1</v>
      </c>
      <c r="BL13" s="33">
        <f t="shared" si="22"/>
        <v>281.6</v>
      </c>
      <c r="BM13" s="14">
        <f>BL13/BK13*100</f>
        <v>281600</v>
      </c>
      <c r="BN13" s="22">
        <f t="shared" si="2"/>
        <v>-167.5</v>
      </c>
      <c r="BO13" s="22">
        <f t="shared" si="3"/>
        <v>281.6</v>
      </c>
      <c r="BP13" s="14">
        <f>BO13/BN13*100</f>
        <v>-168.11940298507463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4"/>
        <v>6887.3</v>
      </c>
      <c r="D14" s="30">
        <f t="shared" si="5"/>
        <v>660</v>
      </c>
      <c r="E14" s="14">
        <f t="shared" si="6"/>
        <v>9.582855400519797</v>
      </c>
      <c r="F14" s="42">
        <v>1190</v>
      </c>
      <c r="G14" s="16">
        <v>181.3</v>
      </c>
      <c r="H14" s="14">
        <f t="shared" si="7"/>
        <v>15.235294117647062</v>
      </c>
      <c r="I14" s="15">
        <v>67</v>
      </c>
      <c r="J14" s="16">
        <v>11.6</v>
      </c>
      <c r="K14" s="14">
        <f t="shared" si="0"/>
        <v>17.313432835820894</v>
      </c>
      <c r="L14" s="15">
        <v>90</v>
      </c>
      <c r="M14" s="16">
        <v>0</v>
      </c>
      <c r="N14" s="14">
        <f t="shared" si="8"/>
        <v>0</v>
      </c>
      <c r="O14" s="15">
        <v>120</v>
      </c>
      <c r="P14" s="31">
        <v>31.2</v>
      </c>
      <c r="Q14" s="14">
        <f t="shared" si="9"/>
        <v>26</v>
      </c>
      <c r="R14" s="15">
        <v>300</v>
      </c>
      <c r="S14" s="16">
        <v>11.5</v>
      </c>
      <c r="T14" s="14">
        <f t="shared" si="25"/>
        <v>3.833333333333333</v>
      </c>
      <c r="U14" s="15">
        <v>0</v>
      </c>
      <c r="V14" s="17">
        <v>0</v>
      </c>
      <c r="W14" s="14" t="e">
        <f t="shared" si="10"/>
        <v>#DIV/0!</v>
      </c>
      <c r="X14" s="15">
        <v>300</v>
      </c>
      <c r="Y14" s="17">
        <v>60.3</v>
      </c>
      <c r="Z14" s="14">
        <f t="shared" si="11"/>
        <v>20.099999999999998</v>
      </c>
      <c r="AA14" s="15">
        <v>20</v>
      </c>
      <c r="AB14" s="16">
        <v>0</v>
      </c>
      <c r="AC14" s="14">
        <f t="shared" si="12"/>
        <v>0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42">
        <v>5697.3</v>
      </c>
      <c r="AK14" s="16">
        <v>478.7</v>
      </c>
      <c r="AL14" s="14">
        <f t="shared" si="15"/>
        <v>8.402225615642497</v>
      </c>
      <c r="AM14" s="15">
        <v>746.5</v>
      </c>
      <c r="AN14" s="31">
        <v>186.6</v>
      </c>
      <c r="AO14" s="14">
        <f t="shared" si="16"/>
        <v>24.996651038178165</v>
      </c>
      <c r="AP14" s="15">
        <v>931.7</v>
      </c>
      <c r="AQ14" s="31">
        <v>232.9</v>
      </c>
      <c r="AR14" s="14">
        <f t="shared" si="26"/>
        <v>24.99731673285392</v>
      </c>
      <c r="AS14" s="25">
        <v>8886.7</v>
      </c>
      <c r="AT14" s="32">
        <v>411.8</v>
      </c>
      <c r="AU14" s="14">
        <f t="shared" si="17"/>
        <v>4.633891095682312</v>
      </c>
      <c r="AV14" s="45">
        <v>1270.3</v>
      </c>
      <c r="AW14" s="19">
        <v>214.5</v>
      </c>
      <c r="AX14" s="14">
        <f t="shared" si="18"/>
        <v>16.885775013776275</v>
      </c>
      <c r="AY14" s="20">
        <v>873.9</v>
      </c>
      <c r="AZ14" s="32">
        <v>130.1</v>
      </c>
      <c r="BA14" s="14">
        <f t="shared" si="1"/>
        <v>14.887286874928481</v>
      </c>
      <c r="BB14" s="43">
        <v>5735.2</v>
      </c>
      <c r="BC14" s="21">
        <v>45.3</v>
      </c>
      <c r="BD14" s="14">
        <f t="shared" si="19"/>
        <v>0.7898591156367695</v>
      </c>
      <c r="BE14" s="20">
        <v>215.9</v>
      </c>
      <c r="BF14" s="21">
        <v>61.1</v>
      </c>
      <c r="BG14" s="14">
        <f t="shared" si="20"/>
        <v>28.300138953219083</v>
      </c>
      <c r="BH14" s="20">
        <v>1572.9</v>
      </c>
      <c r="BI14" s="32">
        <v>73.1</v>
      </c>
      <c r="BJ14" s="14">
        <f t="shared" si="21"/>
        <v>4.647466463220802</v>
      </c>
      <c r="BK14" s="33">
        <v>0</v>
      </c>
      <c r="BL14" s="33">
        <f t="shared" si="22"/>
        <v>248.2</v>
      </c>
      <c r="BM14" s="14" t="e">
        <f t="shared" si="23"/>
        <v>#DIV/0!</v>
      </c>
      <c r="BN14" s="22">
        <f t="shared" si="2"/>
        <v>-1999.4000000000005</v>
      </c>
      <c r="BO14" s="22">
        <f t="shared" si="3"/>
        <v>248.2</v>
      </c>
      <c r="BP14" s="14">
        <f t="shared" si="24"/>
        <v>-12.413724117235168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4"/>
        <v>33741.7</v>
      </c>
      <c r="D15" s="30">
        <f t="shared" si="5"/>
        <v>710.5</v>
      </c>
      <c r="E15" s="14">
        <f t="shared" si="6"/>
        <v>2.1057030321530927</v>
      </c>
      <c r="F15" s="42">
        <v>1221</v>
      </c>
      <c r="G15" s="16">
        <v>186.6</v>
      </c>
      <c r="H15" s="14">
        <f t="shared" si="7"/>
        <v>15.282555282555283</v>
      </c>
      <c r="I15" s="15">
        <v>25</v>
      </c>
      <c r="J15" s="16">
        <v>6.7</v>
      </c>
      <c r="K15" s="14">
        <f t="shared" si="0"/>
        <v>26.8</v>
      </c>
      <c r="L15" s="15">
        <v>0</v>
      </c>
      <c r="M15" s="16">
        <v>0</v>
      </c>
      <c r="N15" s="14" t="e">
        <f t="shared" si="8"/>
        <v>#DIV/0!</v>
      </c>
      <c r="O15" s="15">
        <v>165</v>
      </c>
      <c r="P15" s="16">
        <v>2.5</v>
      </c>
      <c r="Q15" s="14">
        <f t="shared" si="9"/>
        <v>1.5151515151515151</v>
      </c>
      <c r="R15" s="15">
        <v>363</v>
      </c>
      <c r="S15" s="16">
        <v>28.1</v>
      </c>
      <c r="T15" s="14">
        <f t="shared" si="25"/>
        <v>7.741046831955924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38.8</v>
      </c>
      <c r="Z15" s="14">
        <f t="shared" si="11"/>
        <v>22.823529411764703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42">
        <v>32520.7</v>
      </c>
      <c r="AK15" s="16">
        <v>523.9</v>
      </c>
      <c r="AL15" s="14">
        <f t="shared" si="15"/>
        <v>1.6109739335254158</v>
      </c>
      <c r="AM15" s="15">
        <v>1826.2</v>
      </c>
      <c r="AN15" s="31">
        <v>456.6</v>
      </c>
      <c r="AO15" s="14">
        <f t="shared" si="16"/>
        <v>25.002737925747454</v>
      </c>
      <c r="AP15" s="15">
        <v>0</v>
      </c>
      <c r="AQ15" s="16">
        <v>0</v>
      </c>
      <c r="AR15" s="14" t="e">
        <f t="shared" si="26"/>
        <v>#DIV/0!</v>
      </c>
      <c r="AS15" s="25">
        <v>34159.1</v>
      </c>
      <c r="AT15" s="19">
        <v>422.3</v>
      </c>
      <c r="AU15" s="14">
        <f t="shared" si="17"/>
        <v>1.2362737894148266</v>
      </c>
      <c r="AV15" s="45">
        <v>1305.1</v>
      </c>
      <c r="AW15" s="19">
        <v>236.9</v>
      </c>
      <c r="AX15" s="14">
        <f t="shared" si="18"/>
        <v>18.151865757413226</v>
      </c>
      <c r="AY15" s="20">
        <v>1167.7</v>
      </c>
      <c r="AZ15" s="19">
        <v>218.9</v>
      </c>
      <c r="BA15" s="14">
        <f t="shared" si="1"/>
        <v>18.746253318489337</v>
      </c>
      <c r="BB15" s="43">
        <v>2157.4</v>
      </c>
      <c r="BC15" s="21">
        <v>50</v>
      </c>
      <c r="BD15" s="14">
        <f t="shared" si="19"/>
        <v>2.3176045239640306</v>
      </c>
      <c r="BE15" s="20">
        <v>474.9</v>
      </c>
      <c r="BF15" s="21">
        <v>22.2</v>
      </c>
      <c r="BG15" s="14">
        <f t="shared" si="20"/>
        <v>4.674668351231839</v>
      </c>
      <c r="BH15" s="20">
        <v>30121.1</v>
      </c>
      <c r="BI15" s="19">
        <v>91.4</v>
      </c>
      <c r="BJ15" s="14">
        <f t="shared" si="21"/>
        <v>0.3034417733748104</v>
      </c>
      <c r="BK15" s="33">
        <v>0</v>
      </c>
      <c r="BL15" s="33">
        <f t="shared" si="22"/>
        <v>288.2</v>
      </c>
      <c r="BM15" s="14" t="e">
        <f t="shared" si="23"/>
        <v>#DIV/0!</v>
      </c>
      <c r="BN15" s="22">
        <f t="shared" si="2"/>
        <v>-417.40000000000146</v>
      </c>
      <c r="BO15" s="22">
        <f t="shared" si="3"/>
        <v>288.2</v>
      </c>
      <c r="BP15" s="14">
        <f t="shared" si="24"/>
        <v>-69.04647819837062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4"/>
        <v>3941.3</v>
      </c>
      <c r="D16" s="30">
        <f t="shared" si="5"/>
        <v>756.5999999999999</v>
      </c>
      <c r="E16" s="14">
        <f t="shared" si="6"/>
        <v>19.196711744855754</v>
      </c>
      <c r="F16" s="42">
        <v>999.2</v>
      </c>
      <c r="G16" s="16">
        <v>133.2</v>
      </c>
      <c r="H16" s="14">
        <f t="shared" si="7"/>
        <v>13.330664531625299</v>
      </c>
      <c r="I16" s="15">
        <v>20</v>
      </c>
      <c r="J16" s="16">
        <v>4.1</v>
      </c>
      <c r="K16" s="14">
        <f t="shared" si="0"/>
        <v>20.5</v>
      </c>
      <c r="L16" s="15">
        <v>0</v>
      </c>
      <c r="M16" s="16">
        <v>0</v>
      </c>
      <c r="N16" s="14" t="e">
        <f t="shared" si="8"/>
        <v>#DIV/0!</v>
      </c>
      <c r="O16" s="15">
        <v>110</v>
      </c>
      <c r="P16" s="31">
        <v>-31.8</v>
      </c>
      <c r="Q16" s="34">
        <f t="shared" si="9"/>
        <v>-28.909090909090914</v>
      </c>
      <c r="R16" s="15">
        <v>327.2</v>
      </c>
      <c r="S16" s="31">
        <v>9.9</v>
      </c>
      <c r="T16" s="14">
        <f t="shared" si="25"/>
        <v>3.0256723716381417</v>
      </c>
      <c r="U16" s="15">
        <v>0</v>
      </c>
      <c r="V16" s="17">
        <v>0</v>
      </c>
      <c r="W16" s="14" t="e">
        <f t="shared" si="10"/>
        <v>#DIV/0!</v>
      </c>
      <c r="X16" s="15">
        <v>120</v>
      </c>
      <c r="Y16" s="17">
        <v>52.3</v>
      </c>
      <c r="Z16" s="14">
        <f t="shared" si="11"/>
        <v>43.58333333333333</v>
      </c>
      <c r="AA16" s="15">
        <v>8</v>
      </c>
      <c r="AB16" s="16">
        <v>6.4</v>
      </c>
      <c r="AC16" s="14">
        <f t="shared" si="12"/>
        <v>80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42">
        <v>2942.1</v>
      </c>
      <c r="AK16" s="31">
        <v>623.4</v>
      </c>
      <c r="AL16" s="14">
        <f t="shared" si="15"/>
        <v>21.188946670745388</v>
      </c>
      <c r="AM16" s="15">
        <v>1667.1</v>
      </c>
      <c r="AN16" s="31">
        <v>416.8</v>
      </c>
      <c r="AO16" s="14">
        <f>AN16/AM16*100</f>
        <v>25.001499610101373</v>
      </c>
      <c r="AP16" s="15">
        <v>736.8</v>
      </c>
      <c r="AQ16" s="16">
        <v>184.2</v>
      </c>
      <c r="AR16" s="14">
        <f t="shared" si="26"/>
        <v>25</v>
      </c>
      <c r="AS16" s="25">
        <v>3941.3</v>
      </c>
      <c r="AT16" s="19">
        <v>359</v>
      </c>
      <c r="AU16" s="14">
        <f t="shared" si="17"/>
        <v>9.108669728262248</v>
      </c>
      <c r="AV16" s="45">
        <v>1490.4</v>
      </c>
      <c r="AW16" s="19">
        <v>250</v>
      </c>
      <c r="AX16" s="14">
        <f t="shared" si="18"/>
        <v>16.7740203972088</v>
      </c>
      <c r="AY16" s="20">
        <v>1128.7</v>
      </c>
      <c r="AZ16" s="19">
        <v>185.8</v>
      </c>
      <c r="BA16" s="14">
        <f t="shared" si="1"/>
        <v>16.461415788074778</v>
      </c>
      <c r="BB16" s="43">
        <v>878.8</v>
      </c>
      <c r="BC16" s="21">
        <v>0</v>
      </c>
      <c r="BD16" s="14">
        <f t="shared" si="19"/>
        <v>0</v>
      </c>
      <c r="BE16" s="46">
        <v>56</v>
      </c>
      <c r="BF16" s="21">
        <v>0</v>
      </c>
      <c r="BG16" s="14">
        <f t="shared" si="20"/>
        <v>0</v>
      </c>
      <c r="BH16" s="20">
        <v>1423.6</v>
      </c>
      <c r="BI16" s="19">
        <v>92</v>
      </c>
      <c r="BJ16" s="14">
        <f t="shared" si="21"/>
        <v>6.462489463332396</v>
      </c>
      <c r="BK16" s="33">
        <f>C16-AS16</f>
        <v>0</v>
      </c>
      <c r="BL16" s="33">
        <f t="shared" si="22"/>
        <v>397.5999999999999</v>
      </c>
      <c r="BM16" s="14" t="e">
        <f t="shared" si="23"/>
        <v>#DIV/0!</v>
      </c>
      <c r="BN16" s="22">
        <f t="shared" si="2"/>
        <v>0</v>
      </c>
      <c r="BO16" s="22">
        <f t="shared" si="3"/>
        <v>397.5999999999999</v>
      </c>
      <c r="BP16" s="14" t="e">
        <f t="shared" si="24"/>
        <v>#DIV/0!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4"/>
        <v>57780.9</v>
      </c>
      <c r="D17" s="51">
        <f t="shared" si="5"/>
        <v>7024.8</v>
      </c>
      <c r="E17" s="14">
        <f t="shared" si="6"/>
        <v>12.157650711567317</v>
      </c>
      <c r="F17" s="42">
        <v>38719</v>
      </c>
      <c r="G17" s="16">
        <v>6185.3</v>
      </c>
      <c r="H17" s="14">
        <f t="shared" si="7"/>
        <v>15.974844391642346</v>
      </c>
      <c r="I17" s="15">
        <v>22000</v>
      </c>
      <c r="J17" s="16">
        <v>4160.1</v>
      </c>
      <c r="K17" s="14">
        <f t="shared" si="0"/>
        <v>18.909545454545455</v>
      </c>
      <c r="L17" s="15">
        <v>29</v>
      </c>
      <c r="M17" s="16">
        <v>14.4</v>
      </c>
      <c r="N17" s="14">
        <f t="shared" si="8"/>
        <v>49.6551724137931</v>
      </c>
      <c r="O17" s="15">
        <v>3700</v>
      </c>
      <c r="P17" s="16">
        <v>92.8</v>
      </c>
      <c r="Q17" s="14">
        <f t="shared" si="9"/>
        <v>2.5081081081081082</v>
      </c>
      <c r="R17" s="15">
        <v>8600</v>
      </c>
      <c r="S17" s="17">
        <v>1342.5</v>
      </c>
      <c r="T17" s="14">
        <f t="shared" si="25"/>
        <v>15.610465116279071</v>
      </c>
      <c r="U17" s="15">
        <v>1510</v>
      </c>
      <c r="V17" s="17">
        <v>109.6</v>
      </c>
      <c r="W17" s="14">
        <f t="shared" si="10"/>
        <v>7.258278145695364</v>
      </c>
      <c r="X17" s="15">
        <v>60</v>
      </c>
      <c r="Y17" s="17">
        <v>17.6</v>
      </c>
      <c r="Z17" s="14">
        <f t="shared" si="11"/>
        <v>29.333333333333332</v>
      </c>
      <c r="AA17" s="15">
        <v>70</v>
      </c>
      <c r="AB17" s="16">
        <v>65.8</v>
      </c>
      <c r="AC17" s="14">
        <f t="shared" si="12"/>
        <v>94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83</v>
      </c>
      <c r="AI17" s="14">
        <f t="shared" si="14"/>
        <v>16.6</v>
      </c>
      <c r="AJ17" s="42">
        <v>19061.9</v>
      </c>
      <c r="AK17" s="16">
        <v>839.5</v>
      </c>
      <c r="AL17" s="14">
        <f t="shared" si="15"/>
        <v>4.404073046233585</v>
      </c>
      <c r="AM17" s="15">
        <v>0</v>
      </c>
      <c r="AN17" s="31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63120.6</v>
      </c>
      <c r="AT17" s="19">
        <v>6485.3</v>
      </c>
      <c r="AU17" s="14">
        <f t="shared" si="17"/>
        <v>10.27445873454942</v>
      </c>
      <c r="AV17" s="45">
        <v>7485.6</v>
      </c>
      <c r="AW17" s="19">
        <v>1263.4</v>
      </c>
      <c r="AX17" s="14">
        <f t="shared" si="18"/>
        <v>16.87773859142888</v>
      </c>
      <c r="AY17" s="20">
        <v>5241.4</v>
      </c>
      <c r="AZ17" s="19">
        <v>760.9</v>
      </c>
      <c r="BA17" s="14">
        <f t="shared" si="1"/>
        <v>14.517113748235206</v>
      </c>
      <c r="BB17" s="43">
        <v>16421.9</v>
      </c>
      <c r="BC17" s="21">
        <v>2638.7</v>
      </c>
      <c r="BD17" s="14">
        <f t="shared" si="19"/>
        <v>16.068177251109798</v>
      </c>
      <c r="BE17" s="20">
        <v>31331.4</v>
      </c>
      <c r="BF17" s="21">
        <v>2517.5</v>
      </c>
      <c r="BG17" s="14">
        <f t="shared" si="20"/>
        <v>8.035070249015366</v>
      </c>
      <c r="BH17" s="20">
        <v>6138</v>
      </c>
      <c r="BI17" s="19">
        <v>0</v>
      </c>
      <c r="BJ17" s="14">
        <f t="shared" si="21"/>
        <v>0</v>
      </c>
      <c r="BK17" s="33">
        <v>-3731.7</v>
      </c>
      <c r="BL17" s="33">
        <f t="shared" si="22"/>
        <v>539.5</v>
      </c>
      <c r="BM17" s="14">
        <f t="shared" si="23"/>
        <v>-14.45721788996972</v>
      </c>
      <c r="BN17" s="22">
        <f t="shared" si="2"/>
        <v>-5339.699999999997</v>
      </c>
      <c r="BO17" s="22">
        <f t="shared" si="3"/>
        <v>539.5</v>
      </c>
      <c r="BP17" s="14">
        <f t="shared" si="24"/>
        <v>-10.103563870629442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4"/>
        <v>7913.599999999999</v>
      </c>
      <c r="D18" s="30">
        <f t="shared" si="5"/>
        <v>1223.6</v>
      </c>
      <c r="E18" s="14">
        <f t="shared" si="6"/>
        <v>15.461989486453701</v>
      </c>
      <c r="F18" s="42">
        <v>1177.7</v>
      </c>
      <c r="G18" s="16">
        <v>169.3</v>
      </c>
      <c r="H18" s="14">
        <f t="shared" si="7"/>
        <v>14.375477625880956</v>
      </c>
      <c r="I18" s="15">
        <v>45</v>
      </c>
      <c r="J18" s="16">
        <v>10.1</v>
      </c>
      <c r="K18" s="14">
        <f t="shared" si="0"/>
        <v>22.444444444444443</v>
      </c>
      <c r="L18" s="15">
        <v>31</v>
      </c>
      <c r="M18" s="16">
        <v>0.6</v>
      </c>
      <c r="N18" s="14">
        <f t="shared" si="8"/>
        <v>1.935483870967742</v>
      </c>
      <c r="O18" s="15">
        <v>80</v>
      </c>
      <c r="P18" s="16">
        <v>2.8</v>
      </c>
      <c r="Q18" s="14">
        <f t="shared" si="9"/>
        <v>3.4999999999999996</v>
      </c>
      <c r="R18" s="15">
        <v>370</v>
      </c>
      <c r="S18" s="16">
        <v>24.4</v>
      </c>
      <c r="T18" s="14">
        <f t="shared" si="25"/>
        <v>6.594594594594594</v>
      </c>
      <c r="U18" s="15">
        <v>0</v>
      </c>
      <c r="V18" s="17">
        <v>0</v>
      </c>
      <c r="W18" s="14" t="e">
        <f t="shared" si="10"/>
        <v>#DIV/0!</v>
      </c>
      <c r="X18" s="15">
        <v>67</v>
      </c>
      <c r="Y18" s="31">
        <v>0</v>
      </c>
      <c r="Z18" s="14">
        <f t="shared" si="11"/>
        <v>0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42">
        <v>6735.9</v>
      </c>
      <c r="AK18" s="31">
        <v>1054.3</v>
      </c>
      <c r="AL18" s="14">
        <f t="shared" si="15"/>
        <v>15.651954453005537</v>
      </c>
      <c r="AM18" s="15">
        <v>1542.7</v>
      </c>
      <c r="AN18" s="31">
        <v>385.6</v>
      </c>
      <c r="AO18" s="14">
        <f t="shared" si="16"/>
        <v>24.995138393725288</v>
      </c>
      <c r="AP18" s="15">
        <v>2377.3</v>
      </c>
      <c r="AQ18" s="16">
        <v>594.3</v>
      </c>
      <c r="AR18" s="14">
        <f t="shared" si="26"/>
        <v>24.998948386825386</v>
      </c>
      <c r="AS18" s="25">
        <v>9221.7</v>
      </c>
      <c r="AT18" s="32">
        <v>427.5</v>
      </c>
      <c r="AU18" s="14">
        <f t="shared" si="17"/>
        <v>4.635804678096229</v>
      </c>
      <c r="AV18" s="45">
        <v>1791.4</v>
      </c>
      <c r="AW18" s="19">
        <v>291.5</v>
      </c>
      <c r="AX18" s="14">
        <f t="shared" si="18"/>
        <v>16.272189349112427</v>
      </c>
      <c r="AY18" s="20">
        <v>1194.7</v>
      </c>
      <c r="AZ18" s="19">
        <v>172.8</v>
      </c>
      <c r="BA18" s="14">
        <f t="shared" si="1"/>
        <v>14.463882146145476</v>
      </c>
      <c r="BB18" s="43">
        <v>3622</v>
      </c>
      <c r="BC18" s="21">
        <v>57.7</v>
      </c>
      <c r="BD18" s="14">
        <f t="shared" si="19"/>
        <v>1.5930425179458862</v>
      </c>
      <c r="BE18" s="20">
        <v>1143.9</v>
      </c>
      <c r="BF18" s="21">
        <v>0</v>
      </c>
      <c r="BG18" s="14">
        <f t="shared" si="20"/>
        <v>0</v>
      </c>
      <c r="BH18" s="20">
        <v>2572</v>
      </c>
      <c r="BI18" s="32">
        <v>61.8</v>
      </c>
      <c r="BJ18" s="14">
        <f t="shared" si="21"/>
        <v>2.4027993779160184</v>
      </c>
      <c r="BK18" s="33">
        <v>0</v>
      </c>
      <c r="BL18" s="33">
        <f t="shared" si="22"/>
        <v>796.0999999999999</v>
      </c>
      <c r="BM18" s="14" t="e">
        <f t="shared" si="23"/>
        <v>#DIV/0!</v>
      </c>
      <c r="BN18" s="22">
        <f t="shared" si="2"/>
        <v>-1308.1000000000013</v>
      </c>
      <c r="BO18" s="22">
        <f t="shared" si="3"/>
        <v>796.0999999999999</v>
      </c>
      <c r="BP18" s="14">
        <f t="shared" si="24"/>
        <v>-60.85926152434823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4"/>
        <v>6508.3</v>
      </c>
      <c r="D19" s="30">
        <f t="shared" si="5"/>
        <v>866.6</v>
      </c>
      <c r="E19" s="14">
        <f t="shared" si="6"/>
        <v>13.315305071985003</v>
      </c>
      <c r="F19" s="42">
        <v>1537.5</v>
      </c>
      <c r="G19" s="16">
        <v>212.9</v>
      </c>
      <c r="H19" s="14">
        <f t="shared" si="7"/>
        <v>13.847154471544714</v>
      </c>
      <c r="I19" s="15">
        <v>63</v>
      </c>
      <c r="J19" s="31">
        <v>14.5</v>
      </c>
      <c r="K19" s="14">
        <f t="shared" si="0"/>
        <v>23.015873015873016</v>
      </c>
      <c r="L19" s="15">
        <v>66</v>
      </c>
      <c r="M19" s="16">
        <v>10.2</v>
      </c>
      <c r="N19" s="14">
        <f t="shared" si="8"/>
        <v>15.454545454545453</v>
      </c>
      <c r="O19" s="15">
        <v>160</v>
      </c>
      <c r="P19" s="16">
        <v>-17</v>
      </c>
      <c r="Q19" s="14">
        <f t="shared" si="9"/>
        <v>-10.625</v>
      </c>
      <c r="R19" s="15">
        <v>327</v>
      </c>
      <c r="S19" s="16">
        <v>9.4</v>
      </c>
      <c r="T19" s="14">
        <f t="shared" si="25"/>
        <v>2.8746177370030583</v>
      </c>
      <c r="U19" s="15">
        <v>0</v>
      </c>
      <c r="V19" s="17">
        <v>0</v>
      </c>
      <c r="W19" s="14" t="e">
        <f t="shared" si="10"/>
        <v>#DIV/0!</v>
      </c>
      <c r="X19" s="15">
        <v>200</v>
      </c>
      <c r="Y19" s="17">
        <v>38.6</v>
      </c>
      <c r="Z19" s="14">
        <f t="shared" si="11"/>
        <v>19.3</v>
      </c>
      <c r="AA19" s="15">
        <v>50</v>
      </c>
      <c r="AB19" s="16">
        <v>0</v>
      </c>
      <c r="AC19" s="14">
        <f t="shared" si="12"/>
        <v>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42">
        <v>4970.8</v>
      </c>
      <c r="AK19" s="16">
        <v>653.7</v>
      </c>
      <c r="AL19" s="14">
        <f t="shared" si="15"/>
        <v>13.150800675947533</v>
      </c>
      <c r="AM19" s="15">
        <v>2121.6</v>
      </c>
      <c r="AN19" s="31">
        <v>530.4</v>
      </c>
      <c r="AO19" s="14">
        <f t="shared" si="16"/>
        <v>25</v>
      </c>
      <c r="AP19" s="15">
        <v>181.7</v>
      </c>
      <c r="AQ19" s="16">
        <v>45.4</v>
      </c>
      <c r="AR19" s="14">
        <f t="shared" si="26"/>
        <v>24.986241056686847</v>
      </c>
      <c r="AS19" s="25">
        <v>6508.3</v>
      </c>
      <c r="AT19" s="19">
        <v>441.7</v>
      </c>
      <c r="AU19" s="14">
        <f t="shared" si="17"/>
        <v>6.786718497918043</v>
      </c>
      <c r="AV19" s="45">
        <v>1706.2</v>
      </c>
      <c r="AW19" s="19">
        <v>280.2</v>
      </c>
      <c r="AX19" s="14">
        <f t="shared" si="18"/>
        <v>16.422459266205603</v>
      </c>
      <c r="AY19" s="20">
        <v>1235.6</v>
      </c>
      <c r="AZ19" s="32">
        <v>206</v>
      </c>
      <c r="BA19" s="14">
        <f t="shared" si="1"/>
        <v>16.672062156037555</v>
      </c>
      <c r="BB19" s="43">
        <v>1576.2</v>
      </c>
      <c r="BC19" s="21">
        <v>61.6</v>
      </c>
      <c r="BD19" s="14">
        <f t="shared" si="19"/>
        <v>3.9081334855982743</v>
      </c>
      <c r="BE19" s="20">
        <v>215.8</v>
      </c>
      <c r="BF19" s="21">
        <v>9</v>
      </c>
      <c r="BG19" s="14">
        <f t="shared" si="20"/>
        <v>4.170528266913809</v>
      </c>
      <c r="BH19" s="20">
        <v>2911.3</v>
      </c>
      <c r="BI19" s="19">
        <v>73.2</v>
      </c>
      <c r="BJ19" s="14">
        <f t="shared" si="21"/>
        <v>2.5143406725517807</v>
      </c>
      <c r="BK19" s="33">
        <v>0</v>
      </c>
      <c r="BL19" s="33">
        <f t="shared" si="22"/>
        <v>424.90000000000003</v>
      </c>
      <c r="BM19" s="14" t="e">
        <f t="shared" si="23"/>
        <v>#DIV/0!</v>
      </c>
      <c r="BN19" s="22">
        <f t="shared" si="2"/>
        <v>0</v>
      </c>
      <c r="BO19" s="22">
        <f t="shared" si="3"/>
        <v>424.90000000000003</v>
      </c>
      <c r="BP19" s="14" t="e">
        <f t="shared" si="24"/>
        <v>#DIV/0!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4"/>
        <v>9542.5</v>
      </c>
      <c r="D20" s="30">
        <f t="shared" si="5"/>
        <v>1355.3</v>
      </c>
      <c r="E20" s="14">
        <f t="shared" si="6"/>
        <v>14.202777050039298</v>
      </c>
      <c r="F20" s="42">
        <v>3218.8</v>
      </c>
      <c r="G20" s="16">
        <v>474.2</v>
      </c>
      <c r="H20" s="14">
        <f t="shared" si="7"/>
        <v>14.732198334783147</v>
      </c>
      <c r="I20" s="15">
        <v>400</v>
      </c>
      <c r="J20" s="31">
        <v>61.8</v>
      </c>
      <c r="K20" s="14">
        <f t="shared" si="0"/>
        <v>15.45</v>
      </c>
      <c r="L20" s="15">
        <v>48</v>
      </c>
      <c r="M20" s="16">
        <v>1.8</v>
      </c>
      <c r="N20" s="14">
        <f t="shared" si="8"/>
        <v>3.75</v>
      </c>
      <c r="O20" s="15">
        <v>535</v>
      </c>
      <c r="P20" s="16">
        <v>13.7</v>
      </c>
      <c r="Q20" s="14">
        <f t="shared" si="9"/>
        <v>2.5607476635514015</v>
      </c>
      <c r="R20" s="15">
        <v>897</v>
      </c>
      <c r="S20" s="16">
        <v>58.8</v>
      </c>
      <c r="T20" s="14">
        <f t="shared" si="25"/>
        <v>6.5551839464882935</v>
      </c>
      <c r="U20" s="15">
        <v>0</v>
      </c>
      <c r="V20" s="17">
        <v>0</v>
      </c>
      <c r="W20" s="14" t="e">
        <f t="shared" si="10"/>
        <v>#DIV/0!</v>
      </c>
      <c r="X20" s="15">
        <v>250</v>
      </c>
      <c r="Y20" s="17">
        <v>132.4</v>
      </c>
      <c r="Z20" s="14">
        <f t="shared" si="11"/>
        <v>52.96000000000001</v>
      </c>
      <c r="AA20" s="15">
        <v>305</v>
      </c>
      <c r="AB20" s="16">
        <v>38</v>
      </c>
      <c r="AC20" s="14">
        <f t="shared" si="12"/>
        <v>12.459016393442624</v>
      </c>
      <c r="AD20" s="14">
        <v>0</v>
      </c>
      <c r="AE20" s="14">
        <v>0</v>
      </c>
      <c r="AF20" s="14" t="e">
        <f t="shared" si="13"/>
        <v>#DIV/0!</v>
      </c>
      <c r="AG20" s="14">
        <v>16</v>
      </c>
      <c r="AH20" s="14">
        <v>0.2</v>
      </c>
      <c r="AI20" s="14">
        <f t="shared" si="14"/>
        <v>1.25</v>
      </c>
      <c r="AJ20" s="42">
        <v>6323.7</v>
      </c>
      <c r="AK20" s="16">
        <v>881.1</v>
      </c>
      <c r="AL20" s="14">
        <f t="shared" si="15"/>
        <v>13.933298543574175</v>
      </c>
      <c r="AM20" s="15">
        <v>3345</v>
      </c>
      <c r="AN20" s="31">
        <v>836.3</v>
      </c>
      <c r="AO20" s="14">
        <f t="shared" si="16"/>
        <v>25.001494768310913</v>
      </c>
      <c r="AP20" s="15">
        <v>0</v>
      </c>
      <c r="AQ20" s="16">
        <v>0</v>
      </c>
      <c r="AR20" s="14" t="e">
        <f t="shared" si="26"/>
        <v>#DIV/0!</v>
      </c>
      <c r="AS20" s="25">
        <v>9471.1</v>
      </c>
      <c r="AT20" s="19">
        <v>726.2</v>
      </c>
      <c r="AU20" s="14">
        <f t="shared" si="17"/>
        <v>7.667535977869519</v>
      </c>
      <c r="AV20" s="45">
        <v>2191.1</v>
      </c>
      <c r="AW20" s="19">
        <v>401.4</v>
      </c>
      <c r="AX20" s="14">
        <f t="shared" si="18"/>
        <v>18.319565515038107</v>
      </c>
      <c r="AY20" s="46">
        <v>1506.7</v>
      </c>
      <c r="AZ20" s="19">
        <v>258.6</v>
      </c>
      <c r="BA20" s="14">
        <f t="shared" si="1"/>
        <v>17.163337094312073</v>
      </c>
      <c r="BB20" s="48">
        <v>3681.7</v>
      </c>
      <c r="BC20" s="21">
        <v>60</v>
      </c>
      <c r="BD20" s="14">
        <f t="shared" si="19"/>
        <v>1.6296819404079639</v>
      </c>
      <c r="BE20" s="20">
        <v>459.4</v>
      </c>
      <c r="BF20" s="21">
        <v>42.7</v>
      </c>
      <c r="BG20" s="14">
        <f t="shared" si="20"/>
        <v>9.294732259468875</v>
      </c>
      <c r="BH20" s="20">
        <v>2747.7</v>
      </c>
      <c r="BI20" s="19">
        <v>123.4</v>
      </c>
      <c r="BJ20" s="14">
        <f t="shared" si="21"/>
        <v>4.491028860501511</v>
      </c>
      <c r="BK20" s="33">
        <v>863.3</v>
      </c>
      <c r="BL20" s="33">
        <f t="shared" si="22"/>
        <v>629.0999999999999</v>
      </c>
      <c r="BM20" s="14">
        <f t="shared" si="23"/>
        <v>72.87153944167729</v>
      </c>
      <c r="BN20" s="22">
        <f t="shared" si="2"/>
        <v>71.39999999999964</v>
      </c>
      <c r="BO20" s="22">
        <f t="shared" si="3"/>
        <v>629.0999999999999</v>
      </c>
      <c r="BP20" s="14">
        <f t="shared" si="24"/>
        <v>881.0924369747943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4"/>
        <v>6972</v>
      </c>
      <c r="D21" s="40">
        <f t="shared" si="5"/>
        <v>886.6999999999999</v>
      </c>
      <c r="E21" s="14">
        <f t="shared" si="6"/>
        <v>12.718014916810096</v>
      </c>
      <c r="F21" s="42">
        <v>763.4</v>
      </c>
      <c r="G21" s="16">
        <v>118.8</v>
      </c>
      <c r="H21" s="14">
        <f t="shared" si="7"/>
        <v>15.561959654178676</v>
      </c>
      <c r="I21" s="15">
        <v>38</v>
      </c>
      <c r="J21" s="16">
        <v>8.3</v>
      </c>
      <c r="K21" s="14">
        <f t="shared" si="0"/>
        <v>21.842105263157897</v>
      </c>
      <c r="L21" s="15">
        <v>8</v>
      </c>
      <c r="M21" s="16">
        <v>0.1</v>
      </c>
      <c r="N21" s="14">
        <f t="shared" si="8"/>
        <v>1.25</v>
      </c>
      <c r="O21" s="15">
        <v>41</v>
      </c>
      <c r="P21" s="16">
        <v>1.2</v>
      </c>
      <c r="Q21" s="14">
        <f t="shared" si="9"/>
        <v>2.926829268292683</v>
      </c>
      <c r="R21" s="15">
        <v>225.7</v>
      </c>
      <c r="S21" s="16">
        <v>9</v>
      </c>
      <c r="T21" s="14">
        <f t="shared" si="25"/>
        <v>3.9875941515285778</v>
      </c>
      <c r="U21" s="15">
        <v>0</v>
      </c>
      <c r="V21" s="17">
        <v>0</v>
      </c>
      <c r="W21" s="14" t="e">
        <f t="shared" si="10"/>
        <v>#DIV/0!</v>
      </c>
      <c r="X21" s="15">
        <v>52</v>
      </c>
      <c r="Y21" s="17">
        <v>11.4</v>
      </c>
      <c r="Z21" s="14">
        <f t="shared" si="11"/>
        <v>21.923076923076923</v>
      </c>
      <c r="AA21" s="15">
        <v>6</v>
      </c>
      <c r="AB21" s="31">
        <v>1.8</v>
      </c>
      <c r="AC21" s="14">
        <f t="shared" si="12"/>
        <v>30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30">
        <v>0.5</v>
      </c>
      <c r="AI21" s="14" t="e">
        <f t="shared" si="14"/>
        <v>#DIV/0!</v>
      </c>
      <c r="AJ21" s="42">
        <v>6208.6</v>
      </c>
      <c r="AK21" s="16">
        <v>767.9</v>
      </c>
      <c r="AL21" s="14">
        <f t="shared" si="15"/>
        <v>12.368327803369517</v>
      </c>
      <c r="AM21" s="15">
        <v>794.7</v>
      </c>
      <c r="AN21" s="31">
        <v>198.7</v>
      </c>
      <c r="AO21" s="14">
        <f t="shared" si="16"/>
        <v>25.00314584119793</v>
      </c>
      <c r="AP21" s="15">
        <v>1752.1</v>
      </c>
      <c r="AQ21" s="16">
        <v>438</v>
      </c>
      <c r="AR21" s="14">
        <f t="shared" si="26"/>
        <v>24.998573140802467</v>
      </c>
      <c r="AS21" s="25">
        <v>6972</v>
      </c>
      <c r="AT21" s="19">
        <v>666.8</v>
      </c>
      <c r="AU21" s="14">
        <f t="shared" si="17"/>
        <v>9.563970166379804</v>
      </c>
      <c r="AV21" s="45">
        <v>1181.7</v>
      </c>
      <c r="AW21" s="19">
        <v>290.8</v>
      </c>
      <c r="AX21" s="14">
        <f t="shared" si="18"/>
        <v>24.60861470762461</v>
      </c>
      <c r="AY21" s="46">
        <v>878.7</v>
      </c>
      <c r="AZ21" s="19">
        <v>218.1</v>
      </c>
      <c r="BA21" s="14">
        <f t="shared" si="1"/>
        <v>24.82075793786275</v>
      </c>
      <c r="BB21" s="43">
        <v>924.5</v>
      </c>
      <c r="BC21" s="21">
        <v>120.9</v>
      </c>
      <c r="BD21" s="14">
        <f t="shared" si="19"/>
        <v>13.077339102217417</v>
      </c>
      <c r="BE21" s="20">
        <v>168.9</v>
      </c>
      <c r="BF21" s="21">
        <v>46.8</v>
      </c>
      <c r="BG21" s="14">
        <f t="shared" si="20"/>
        <v>27.708703374777972</v>
      </c>
      <c r="BH21" s="20">
        <v>4604.5</v>
      </c>
      <c r="BI21" s="19">
        <v>207.7</v>
      </c>
      <c r="BJ21" s="14">
        <f t="shared" si="21"/>
        <v>4.510804647627321</v>
      </c>
      <c r="BK21" s="33">
        <f>C21-AS21</f>
        <v>0</v>
      </c>
      <c r="BL21" s="33">
        <f t="shared" si="22"/>
        <v>219.89999999999998</v>
      </c>
      <c r="BM21" s="14" t="e">
        <f t="shared" si="23"/>
        <v>#DIV/0!</v>
      </c>
      <c r="BN21" s="22">
        <f t="shared" si="2"/>
        <v>0</v>
      </c>
      <c r="BO21" s="22">
        <f t="shared" si="3"/>
        <v>219.89999999999998</v>
      </c>
      <c r="BP21" s="14" t="e">
        <f t="shared" si="24"/>
        <v>#DIV/0!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4"/>
        <v>6093.8</v>
      </c>
      <c r="D22" s="34">
        <f t="shared" si="5"/>
        <v>970.5</v>
      </c>
      <c r="E22" s="14">
        <f t="shared" si="6"/>
        <v>15.92602317109193</v>
      </c>
      <c r="F22" s="42">
        <v>1230.3</v>
      </c>
      <c r="G22" s="16">
        <v>222.4</v>
      </c>
      <c r="H22" s="14">
        <f t="shared" si="7"/>
        <v>18.076891815004473</v>
      </c>
      <c r="I22" s="15">
        <v>36</v>
      </c>
      <c r="J22" s="16">
        <v>7.1</v>
      </c>
      <c r="K22" s="14">
        <f t="shared" si="0"/>
        <v>19.72222222222222</v>
      </c>
      <c r="L22" s="15">
        <v>16</v>
      </c>
      <c r="M22" s="31">
        <v>9.9</v>
      </c>
      <c r="N22" s="14">
        <f t="shared" si="8"/>
        <v>61.875</v>
      </c>
      <c r="O22" s="15">
        <v>92</v>
      </c>
      <c r="P22" s="16">
        <v>0.9</v>
      </c>
      <c r="Q22" s="14">
        <f t="shared" si="9"/>
        <v>0.9782608695652175</v>
      </c>
      <c r="R22" s="15">
        <v>390</v>
      </c>
      <c r="S22" s="16">
        <v>14.9</v>
      </c>
      <c r="T22" s="14">
        <f t="shared" si="25"/>
        <v>3.8205128205128203</v>
      </c>
      <c r="U22" s="15">
        <v>0</v>
      </c>
      <c r="V22" s="17">
        <v>0</v>
      </c>
      <c r="W22" s="14" t="e">
        <f t="shared" si="10"/>
        <v>#DIV/0!</v>
      </c>
      <c r="X22" s="15">
        <v>110</v>
      </c>
      <c r="Y22" s="17">
        <v>51.3</v>
      </c>
      <c r="Z22" s="14">
        <f t="shared" si="11"/>
        <v>46.63636363636363</v>
      </c>
      <c r="AA22" s="15">
        <v>30</v>
      </c>
      <c r="AB22" s="16">
        <v>12.7</v>
      </c>
      <c r="AC22" s="14">
        <f t="shared" si="12"/>
        <v>42.33333333333333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42">
        <v>4863.5</v>
      </c>
      <c r="AK22" s="16">
        <v>748.1</v>
      </c>
      <c r="AL22" s="14">
        <f t="shared" si="15"/>
        <v>15.381926596072788</v>
      </c>
      <c r="AM22" s="15">
        <v>1937.4</v>
      </c>
      <c r="AN22" s="31">
        <v>484.3</v>
      </c>
      <c r="AO22" s="14">
        <f t="shared" si="16"/>
        <v>24.997419221637244</v>
      </c>
      <c r="AP22" s="15">
        <v>764</v>
      </c>
      <c r="AQ22" s="16">
        <v>191</v>
      </c>
      <c r="AR22" s="14">
        <f>AQ22/AP22*100</f>
        <v>25</v>
      </c>
      <c r="AS22" s="25">
        <v>6955.2</v>
      </c>
      <c r="AT22" s="19">
        <v>659.5</v>
      </c>
      <c r="AU22" s="14">
        <f t="shared" si="17"/>
        <v>9.482114101679318</v>
      </c>
      <c r="AV22" s="45">
        <v>1777.9</v>
      </c>
      <c r="AW22" s="32">
        <v>336.3</v>
      </c>
      <c r="AX22" s="14">
        <f t="shared" si="18"/>
        <v>18.915574554249396</v>
      </c>
      <c r="AY22" s="46">
        <v>1270.2</v>
      </c>
      <c r="AZ22" s="32">
        <v>244.8</v>
      </c>
      <c r="BA22" s="14">
        <f t="shared" si="1"/>
        <v>19.272555503070382</v>
      </c>
      <c r="BB22" s="43">
        <v>2800</v>
      </c>
      <c r="BC22" s="21">
        <v>56</v>
      </c>
      <c r="BD22" s="14">
        <f t="shared" si="19"/>
        <v>2</v>
      </c>
      <c r="BE22" s="20">
        <v>823.4</v>
      </c>
      <c r="BF22" s="21">
        <v>25</v>
      </c>
      <c r="BG22" s="14">
        <f t="shared" si="20"/>
        <v>3.036191401505951</v>
      </c>
      <c r="BH22" s="20">
        <v>1461.5</v>
      </c>
      <c r="BI22" s="32">
        <v>222.9</v>
      </c>
      <c r="BJ22" s="14">
        <f t="shared" si="21"/>
        <v>15.251453985631203</v>
      </c>
      <c r="BK22" s="33">
        <v>0</v>
      </c>
      <c r="BL22" s="33">
        <f t="shared" si="22"/>
        <v>311</v>
      </c>
      <c r="BM22" s="14" t="e">
        <f t="shared" si="23"/>
        <v>#DIV/0!</v>
      </c>
      <c r="BN22" s="22">
        <f t="shared" si="2"/>
        <v>-861.3999999999996</v>
      </c>
      <c r="BO22" s="22">
        <f t="shared" si="3"/>
        <v>311</v>
      </c>
      <c r="BP22" s="14">
        <f t="shared" si="24"/>
        <v>-36.10401671697239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4"/>
        <v>4265.1</v>
      </c>
      <c r="D23" s="34">
        <f t="shared" si="5"/>
        <v>722.7</v>
      </c>
      <c r="E23" s="14">
        <f t="shared" si="6"/>
        <v>16.94450305971724</v>
      </c>
      <c r="F23" s="42">
        <v>1152.3</v>
      </c>
      <c r="G23" s="16">
        <v>150.5</v>
      </c>
      <c r="H23" s="14">
        <f t="shared" si="7"/>
        <v>13.060834852035061</v>
      </c>
      <c r="I23" s="15">
        <v>30</v>
      </c>
      <c r="J23" s="16">
        <v>9.7</v>
      </c>
      <c r="K23" s="14">
        <f t="shared" si="0"/>
        <v>32.33333333333333</v>
      </c>
      <c r="L23" s="15">
        <v>31</v>
      </c>
      <c r="M23" s="16">
        <v>0</v>
      </c>
      <c r="N23" s="14">
        <f t="shared" si="8"/>
        <v>0</v>
      </c>
      <c r="O23" s="15">
        <v>50</v>
      </c>
      <c r="P23" s="16">
        <v>0.2</v>
      </c>
      <c r="Q23" s="14">
        <f t="shared" si="9"/>
        <v>0.4</v>
      </c>
      <c r="R23" s="15">
        <v>342</v>
      </c>
      <c r="S23" s="16">
        <v>3.7</v>
      </c>
      <c r="T23" s="14">
        <f t="shared" si="25"/>
        <v>1.0818713450292399</v>
      </c>
      <c r="U23" s="15">
        <v>0</v>
      </c>
      <c r="V23" s="17">
        <v>0</v>
      </c>
      <c r="W23" s="14" t="e">
        <f t="shared" si="10"/>
        <v>#DIV/0!</v>
      </c>
      <c r="X23" s="15">
        <v>300</v>
      </c>
      <c r="Y23" s="17">
        <v>51.5</v>
      </c>
      <c r="Z23" s="14">
        <f t="shared" si="11"/>
        <v>17.166666666666668</v>
      </c>
      <c r="AA23" s="15">
        <v>16</v>
      </c>
      <c r="AB23" s="16">
        <v>0</v>
      </c>
      <c r="AC23" s="14">
        <f t="shared" si="12"/>
        <v>0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42">
        <v>3112.8</v>
      </c>
      <c r="AK23" s="16">
        <v>572.2</v>
      </c>
      <c r="AL23" s="14">
        <f t="shared" si="15"/>
        <v>18.382163968131586</v>
      </c>
      <c r="AM23" s="15">
        <v>985.7</v>
      </c>
      <c r="AN23" s="16">
        <v>246.4</v>
      </c>
      <c r="AO23" s="14">
        <f t="shared" si="16"/>
        <v>24.997463731358422</v>
      </c>
      <c r="AP23" s="15">
        <v>1213.4</v>
      </c>
      <c r="AQ23" s="16">
        <v>303.4</v>
      </c>
      <c r="AR23" s="14">
        <f>AQ23/AP23*100</f>
        <v>25.004120652711386</v>
      </c>
      <c r="AS23" s="25">
        <v>4478.2</v>
      </c>
      <c r="AT23" s="32">
        <v>372</v>
      </c>
      <c r="AU23" s="14">
        <f t="shared" si="17"/>
        <v>8.306909025947926</v>
      </c>
      <c r="AV23" s="45">
        <v>1431.7</v>
      </c>
      <c r="AW23" s="19">
        <v>241</v>
      </c>
      <c r="AX23" s="14">
        <f t="shared" si="18"/>
        <v>16.83313543340085</v>
      </c>
      <c r="AY23" s="46">
        <v>923</v>
      </c>
      <c r="AZ23" s="19">
        <v>141.5</v>
      </c>
      <c r="BA23" s="14">
        <f t="shared" si="1"/>
        <v>15.33044420368364</v>
      </c>
      <c r="BB23" s="25">
        <v>898.9</v>
      </c>
      <c r="BC23" s="21">
        <v>4.5</v>
      </c>
      <c r="BD23" s="14">
        <f t="shared" si="19"/>
        <v>0.500611858938703</v>
      </c>
      <c r="BE23" s="20">
        <v>646.1</v>
      </c>
      <c r="BF23" s="21">
        <v>21.4</v>
      </c>
      <c r="BG23" s="14">
        <f t="shared" si="20"/>
        <v>3.312180776969509</v>
      </c>
      <c r="BH23" s="20">
        <v>1409.3</v>
      </c>
      <c r="BI23" s="19">
        <v>85.3</v>
      </c>
      <c r="BJ23" s="14">
        <f t="shared" si="21"/>
        <v>6.052650251898106</v>
      </c>
      <c r="BK23" s="33">
        <v>0</v>
      </c>
      <c r="BL23" s="33">
        <f t="shared" si="22"/>
        <v>350.70000000000005</v>
      </c>
      <c r="BM23" s="14" t="e">
        <f t="shared" si="23"/>
        <v>#DIV/0!</v>
      </c>
      <c r="BN23" s="22">
        <f t="shared" si="2"/>
        <v>-213.09999999999945</v>
      </c>
      <c r="BO23" s="22">
        <f t="shared" si="3"/>
        <v>350.70000000000005</v>
      </c>
      <c r="BP23" s="14">
        <f t="shared" si="24"/>
        <v>-164.57062412013184</v>
      </c>
      <c r="BQ23" s="6"/>
      <c r="BR23" s="23"/>
    </row>
    <row r="24" spans="1:70" ht="15.75">
      <c r="A24" s="11">
        <v>15</v>
      </c>
      <c r="B24" s="12" t="s">
        <v>41</v>
      </c>
      <c r="C24" s="14">
        <f t="shared" si="4"/>
        <v>5999.2</v>
      </c>
      <c r="D24" s="34">
        <f t="shared" si="5"/>
        <v>729.5</v>
      </c>
      <c r="E24" s="14">
        <f t="shared" si="6"/>
        <v>12.159954660621416</v>
      </c>
      <c r="F24" s="42">
        <v>900.5</v>
      </c>
      <c r="G24" s="31">
        <v>141.1</v>
      </c>
      <c r="H24" s="14">
        <f t="shared" si="7"/>
        <v>15.669072737368129</v>
      </c>
      <c r="I24" s="15">
        <v>85</v>
      </c>
      <c r="J24" s="16">
        <v>17.4</v>
      </c>
      <c r="K24" s="14">
        <f t="shared" si="0"/>
        <v>20.470588235294116</v>
      </c>
      <c r="L24" s="15">
        <v>49</v>
      </c>
      <c r="M24" s="16">
        <v>0</v>
      </c>
      <c r="N24" s="14">
        <f t="shared" si="8"/>
        <v>0</v>
      </c>
      <c r="O24" s="15">
        <v>134</v>
      </c>
      <c r="P24" s="16">
        <v>1.1</v>
      </c>
      <c r="Q24" s="14">
        <f t="shared" si="9"/>
        <v>0.8208955223880599</v>
      </c>
      <c r="R24" s="15">
        <v>320</v>
      </c>
      <c r="S24" s="16">
        <v>11.3</v>
      </c>
      <c r="T24" s="14">
        <f t="shared" si="25"/>
        <v>3.5312500000000004</v>
      </c>
      <c r="U24" s="15">
        <v>0</v>
      </c>
      <c r="V24" s="17">
        <v>0</v>
      </c>
      <c r="W24" s="14" t="e">
        <f t="shared" si="10"/>
        <v>#DIV/0!</v>
      </c>
      <c r="X24" s="15">
        <v>52</v>
      </c>
      <c r="Y24" s="17">
        <v>54.3</v>
      </c>
      <c r="Z24" s="14">
        <f t="shared" si="11"/>
        <v>104.4230769230769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20</v>
      </c>
      <c r="AH24" s="14">
        <v>3.9</v>
      </c>
      <c r="AI24" s="14">
        <f t="shared" si="14"/>
        <v>19.5</v>
      </c>
      <c r="AJ24" s="42">
        <v>5098.7</v>
      </c>
      <c r="AK24" s="16">
        <v>588.4</v>
      </c>
      <c r="AL24" s="14">
        <f t="shared" si="15"/>
        <v>11.540196520681741</v>
      </c>
      <c r="AM24" s="15">
        <v>1129.4</v>
      </c>
      <c r="AN24" s="16">
        <v>282.4</v>
      </c>
      <c r="AO24" s="14">
        <f t="shared" si="16"/>
        <v>25.004427129449265</v>
      </c>
      <c r="AP24" s="42">
        <v>1134.4</v>
      </c>
      <c r="AQ24" s="16">
        <v>283.6</v>
      </c>
      <c r="AR24" s="14">
        <f t="shared" si="26"/>
        <v>25</v>
      </c>
      <c r="AS24" s="25">
        <v>6523.7</v>
      </c>
      <c r="AT24" s="19">
        <v>457.8</v>
      </c>
      <c r="AU24" s="14">
        <f t="shared" si="17"/>
        <v>7.017490074650888</v>
      </c>
      <c r="AV24" s="24">
        <v>1300.3</v>
      </c>
      <c r="AW24" s="19">
        <v>224.1</v>
      </c>
      <c r="AX24" s="14">
        <f t="shared" si="18"/>
        <v>17.234484349765438</v>
      </c>
      <c r="AY24" s="20">
        <v>857.3</v>
      </c>
      <c r="AZ24" s="32">
        <v>133.5</v>
      </c>
      <c r="BA24" s="14">
        <f t="shared" si="1"/>
        <v>15.572145106730433</v>
      </c>
      <c r="BB24" s="25">
        <v>1546.6</v>
      </c>
      <c r="BC24" s="21">
        <v>0</v>
      </c>
      <c r="BD24" s="14">
        <f t="shared" si="19"/>
        <v>0</v>
      </c>
      <c r="BE24" s="20">
        <v>347</v>
      </c>
      <c r="BF24" s="21">
        <v>10.9</v>
      </c>
      <c r="BG24" s="14">
        <f t="shared" si="20"/>
        <v>3.14121037463977</v>
      </c>
      <c r="BH24" s="20">
        <v>3237.5</v>
      </c>
      <c r="BI24" s="19">
        <v>208.3</v>
      </c>
      <c r="BJ24" s="14">
        <f t="shared" si="21"/>
        <v>6.433976833976835</v>
      </c>
      <c r="BK24" s="33">
        <v>0</v>
      </c>
      <c r="BL24" s="33">
        <f t="shared" si="22"/>
        <v>271.7</v>
      </c>
      <c r="BM24" s="14" t="e">
        <f t="shared" si="23"/>
        <v>#DIV/0!</v>
      </c>
      <c r="BN24" s="22">
        <f t="shared" si="2"/>
        <v>-524.5</v>
      </c>
      <c r="BO24" s="22">
        <f t="shared" si="3"/>
        <v>271.7</v>
      </c>
      <c r="BP24" s="14">
        <f t="shared" si="24"/>
        <v>-51.80171591992373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4"/>
        <v>3154.6000000000004</v>
      </c>
      <c r="D25" s="34">
        <f t="shared" si="5"/>
        <v>627.3</v>
      </c>
      <c r="E25" s="14">
        <f t="shared" si="6"/>
        <v>19.88524694097508</v>
      </c>
      <c r="F25" s="42">
        <v>907.3</v>
      </c>
      <c r="G25" s="16">
        <v>190.5</v>
      </c>
      <c r="H25" s="14">
        <f t="shared" si="7"/>
        <v>20.996362834784527</v>
      </c>
      <c r="I25" s="15">
        <v>93</v>
      </c>
      <c r="J25" s="16">
        <v>20.9</v>
      </c>
      <c r="K25" s="14">
        <f t="shared" si="0"/>
        <v>22.47311827956989</v>
      </c>
      <c r="L25" s="15">
        <v>235</v>
      </c>
      <c r="M25" s="16">
        <v>104.1</v>
      </c>
      <c r="N25" s="14">
        <f t="shared" si="8"/>
        <v>44.297872340425535</v>
      </c>
      <c r="O25" s="15">
        <v>53</v>
      </c>
      <c r="P25" s="16">
        <v>2.3</v>
      </c>
      <c r="Q25" s="14">
        <f t="shared" si="9"/>
        <v>4.339622641509433</v>
      </c>
      <c r="R25" s="15">
        <v>258</v>
      </c>
      <c r="S25" s="31">
        <v>3.6</v>
      </c>
      <c r="T25" s="14">
        <f t="shared" si="25"/>
        <v>1.3953488372093024</v>
      </c>
      <c r="U25" s="15">
        <v>0</v>
      </c>
      <c r="V25" s="17">
        <v>0</v>
      </c>
      <c r="W25" s="14" t="e">
        <f t="shared" si="10"/>
        <v>#DIV/0!</v>
      </c>
      <c r="X25" s="15">
        <v>33</v>
      </c>
      <c r="Y25" s="17">
        <v>8.3</v>
      </c>
      <c r="Z25" s="14">
        <f t="shared" si="11"/>
        <v>25.151515151515152</v>
      </c>
      <c r="AA25" s="15">
        <v>0</v>
      </c>
      <c r="AB25" s="16">
        <v>0</v>
      </c>
      <c r="AC25" s="14" t="e">
        <f t="shared" si="12"/>
        <v>#DIV/0!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42">
        <v>2247.3</v>
      </c>
      <c r="AK25" s="16">
        <v>436.8</v>
      </c>
      <c r="AL25" s="14">
        <f t="shared" si="15"/>
        <v>19.436657322119878</v>
      </c>
      <c r="AM25" s="15">
        <v>611.4</v>
      </c>
      <c r="AN25" s="16">
        <v>152.8</v>
      </c>
      <c r="AO25" s="14">
        <f>AN25/AM25*100</f>
        <v>24.991822047759243</v>
      </c>
      <c r="AP25" s="15">
        <v>1046.1</v>
      </c>
      <c r="AQ25" s="16">
        <v>261.5</v>
      </c>
      <c r="AR25" s="14">
        <f t="shared" si="26"/>
        <v>24.997610171111752</v>
      </c>
      <c r="AS25" s="25">
        <v>3293.5</v>
      </c>
      <c r="AT25" s="32">
        <v>354.8</v>
      </c>
      <c r="AU25" s="14">
        <v>0</v>
      </c>
      <c r="AV25" s="24">
        <v>1305.3</v>
      </c>
      <c r="AW25" s="19">
        <v>259.2</v>
      </c>
      <c r="AX25" s="14">
        <f t="shared" si="18"/>
        <v>19.857504022063893</v>
      </c>
      <c r="AY25" s="20">
        <v>868.6</v>
      </c>
      <c r="AZ25" s="19">
        <v>176</v>
      </c>
      <c r="BA25" s="14">
        <f t="shared" si="1"/>
        <v>20.26249136541561</v>
      </c>
      <c r="BB25" s="25">
        <v>541.5</v>
      </c>
      <c r="BC25" s="21">
        <v>0</v>
      </c>
      <c r="BD25" s="14">
        <f t="shared" si="19"/>
        <v>0</v>
      </c>
      <c r="BE25" s="20">
        <v>493.8</v>
      </c>
      <c r="BF25" s="21">
        <v>0</v>
      </c>
      <c r="BG25" s="14">
        <f t="shared" si="20"/>
        <v>0</v>
      </c>
      <c r="BH25" s="46">
        <v>860.6</v>
      </c>
      <c r="BI25" s="19">
        <v>77.9</v>
      </c>
      <c r="BJ25" s="14">
        <f t="shared" si="21"/>
        <v>9.051824308621892</v>
      </c>
      <c r="BK25" s="33">
        <v>0</v>
      </c>
      <c r="BL25" s="33">
        <f t="shared" si="22"/>
        <v>272.49999999999994</v>
      </c>
      <c r="BM25" s="14" t="e">
        <f t="shared" si="23"/>
        <v>#DIV/0!</v>
      </c>
      <c r="BN25" s="22">
        <f t="shared" si="2"/>
        <v>-138.89999999999964</v>
      </c>
      <c r="BO25" s="22">
        <f t="shared" si="3"/>
        <v>272.49999999999994</v>
      </c>
      <c r="BP25" s="14">
        <f t="shared" si="24"/>
        <v>-196.18430525558003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4"/>
        <v>4748.6</v>
      </c>
      <c r="D26" s="34">
        <f t="shared" si="5"/>
        <v>829.3</v>
      </c>
      <c r="E26" s="14">
        <f t="shared" si="6"/>
        <v>17.46409468053742</v>
      </c>
      <c r="F26" s="15">
        <v>1248</v>
      </c>
      <c r="G26" s="16">
        <v>179</v>
      </c>
      <c r="H26" s="14">
        <f t="shared" si="7"/>
        <v>14.342948717948717</v>
      </c>
      <c r="I26" s="15">
        <v>38</v>
      </c>
      <c r="J26" s="38">
        <v>6</v>
      </c>
      <c r="K26" s="14">
        <f t="shared" si="0"/>
        <v>15.789473684210526</v>
      </c>
      <c r="L26" s="15">
        <v>158</v>
      </c>
      <c r="M26" s="16">
        <v>5.1</v>
      </c>
      <c r="N26" s="14">
        <f t="shared" si="8"/>
        <v>3.2278481012658227</v>
      </c>
      <c r="O26" s="15">
        <v>132</v>
      </c>
      <c r="P26" s="16">
        <v>0.6</v>
      </c>
      <c r="Q26" s="14">
        <f t="shared" si="9"/>
        <v>0.45454545454545453</v>
      </c>
      <c r="R26" s="15">
        <v>360</v>
      </c>
      <c r="S26" s="16">
        <v>12.4</v>
      </c>
      <c r="T26" s="14">
        <f t="shared" si="25"/>
        <v>3.4444444444444446</v>
      </c>
      <c r="U26" s="15">
        <v>0</v>
      </c>
      <c r="V26" s="17">
        <v>0</v>
      </c>
      <c r="W26" s="14" t="e">
        <f t="shared" si="10"/>
        <v>#DIV/0!</v>
      </c>
      <c r="X26" s="15">
        <v>120</v>
      </c>
      <c r="Y26" s="17">
        <v>51.1</v>
      </c>
      <c r="Z26" s="14">
        <f t="shared" si="11"/>
        <v>42.583333333333336</v>
      </c>
      <c r="AA26" s="15">
        <v>10</v>
      </c>
      <c r="AB26" s="16">
        <v>3</v>
      </c>
      <c r="AC26" s="14">
        <f t="shared" si="12"/>
        <v>30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42">
        <v>3500.6</v>
      </c>
      <c r="AK26" s="16">
        <v>650.3</v>
      </c>
      <c r="AL26" s="14">
        <f t="shared" si="15"/>
        <v>18.576815403073756</v>
      </c>
      <c r="AM26" s="15">
        <v>1477.3</v>
      </c>
      <c r="AN26" s="16">
        <v>369.4</v>
      </c>
      <c r="AO26" s="14">
        <f t="shared" si="16"/>
        <v>25.00507682935084</v>
      </c>
      <c r="AP26" s="15">
        <v>881.9</v>
      </c>
      <c r="AQ26" s="16">
        <v>220.5</v>
      </c>
      <c r="AR26" s="14">
        <f t="shared" si="26"/>
        <v>25.002834788524776</v>
      </c>
      <c r="AS26" s="25">
        <v>5004.1</v>
      </c>
      <c r="AT26" s="19">
        <v>538.1</v>
      </c>
      <c r="AU26" s="14">
        <f t="shared" si="17"/>
        <v>10.75318239043984</v>
      </c>
      <c r="AV26" s="24">
        <v>1435</v>
      </c>
      <c r="AW26" s="19">
        <v>211.1</v>
      </c>
      <c r="AX26" s="14">
        <f t="shared" si="18"/>
        <v>14.710801393728223</v>
      </c>
      <c r="AY26" s="20">
        <v>1115.5</v>
      </c>
      <c r="AZ26" s="19">
        <v>159.5</v>
      </c>
      <c r="BA26" s="14">
        <f t="shared" si="1"/>
        <v>14.298520842671447</v>
      </c>
      <c r="BB26" s="25">
        <v>1107.8</v>
      </c>
      <c r="BC26" s="21">
        <v>42.3</v>
      </c>
      <c r="BD26" s="14">
        <f t="shared" si="19"/>
        <v>3.8183787687308177</v>
      </c>
      <c r="BE26" s="20">
        <v>786.2</v>
      </c>
      <c r="BF26" s="21">
        <v>63</v>
      </c>
      <c r="BG26" s="14">
        <f t="shared" si="20"/>
        <v>8.01322818621216</v>
      </c>
      <c r="BH26" s="20">
        <v>1582.7</v>
      </c>
      <c r="BI26" s="32">
        <v>205.5</v>
      </c>
      <c r="BJ26" s="14">
        <f t="shared" si="21"/>
        <v>12.984141024830983</v>
      </c>
      <c r="BK26" s="33">
        <v>0</v>
      </c>
      <c r="BL26" s="33">
        <f t="shared" si="22"/>
        <v>291.19999999999993</v>
      </c>
      <c r="BM26" s="14" t="e">
        <f t="shared" si="23"/>
        <v>#DIV/0!</v>
      </c>
      <c r="BN26" s="22">
        <f t="shared" si="2"/>
        <v>-255.5</v>
      </c>
      <c r="BO26" s="22">
        <f t="shared" si="3"/>
        <v>291.19999999999993</v>
      </c>
      <c r="BP26" s="14">
        <f t="shared" si="24"/>
        <v>-113.972602739726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4"/>
        <v>4077.6000000000004</v>
      </c>
      <c r="D27" s="51">
        <f t="shared" si="5"/>
        <v>765.8</v>
      </c>
      <c r="E27" s="14">
        <f t="shared" si="6"/>
        <v>18.780655287423972</v>
      </c>
      <c r="F27" s="15">
        <v>901.2</v>
      </c>
      <c r="G27" s="31">
        <v>148.2</v>
      </c>
      <c r="H27" s="14">
        <f t="shared" si="7"/>
        <v>16.44474034620506</v>
      </c>
      <c r="I27" s="15">
        <v>28</v>
      </c>
      <c r="J27" s="31">
        <v>5.7</v>
      </c>
      <c r="K27" s="14">
        <f t="shared" si="0"/>
        <v>20.357142857142858</v>
      </c>
      <c r="L27" s="15">
        <v>0</v>
      </c>
      <c r="M27" s="16">
        <v>0</v>
      </c>
      <c r="N27" s="14" t="e">
        <f t="shared" si="8"/>
        <v>#DIV/0!</v>
      </c>
      <c r="O27" s="15">
        <v>50</v>
      </c>
      <c r="P27" s="16">
        <v>1.9</v>
      </c>
      <c r="Q27" s="14">
        <f t="shared" si="9"/>
        <v>3.8</v>
      </c>
      <c r="R27" s="15">
        <v>287</v>
      </c>
      <c r="S27" s="16">
        <v>17.3</v>
      </c>
      <c r="T27" s="14">
        <f t="shared" si="25"/>
        <v>6.027874564459931</v>
      </c>
      <c r="U27" s="15">
        <v>0</v>
      </c>
      <c r="V27" s="17">
        <v>0</v>
      </c>
      <c r="W27" s="14" t="e">
        <f t="shared" si="10"/>
        <v>#DIV/0!</v>
      </c>
      <c r="X27" s="15">
        <v>100</v>
      </c>
      <c r="Y27" s="17">
        <v>12.7</v>
      </c>
      <c r="Z27" s="14">
        <f t="shared" si="11"/>
        <v>12.7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42">
        <v>3176.4</v>
      </c>
      <c r="AK27" s="16">
        <v>617.6</v>
      </c>
      <c r="AL27" s="14">
        <f t="shared" si="15"/>
        <v>19.443395038408262</v>
      </c>
      <c r="AM27" s="15">
        <v>1480.1</v>
      </c>
      <c r="AN27" s="16">
        <v>370</v>
      </c>
      <c r="AO27" s="14">
        <f t="shared" si="16"/>
        <v>24.998310924937506</v>
      </c>
      <c r="AP27" s="15">
        <v>772</v>
      </c>
      <c r="AQ27" s="16">
        <v>193</v>
      </c>
      <c r="AR27" s="14">
        <f t="shared" si="26"/>
        <v>25</v>
      </c>
      <c r="AS27" s="25">
        <v>4168.7</v>
      </c>
      <c r="AT27" s="19">
        <v>439.9</v>
      </c>
      <c r="AU27" s="14">
        <f t="shared" si="17"/>
        <v>10.552450404202748</v>
      </c>
      <c r="AV27" s="24">
        <v>1486.1</v>
      </c>
      <c r="AW27" s="32">
        <v>243.8</v>
      </c>
      <c r="AX27" s="14">
        <f t="shared" si="18"/>
        <v>16.40535630172936</v>
      </c>
      <c r="AY27" s="20">
        <v>1160.2</v>
      </c>
      <c r="AZ27" s="32">
        <v>172.6</v>
      </c>
      <c r="BA27" s="14">
        <f t="shared" si="1"/>
        <v>14.876745388726082</v>
      </c>
      <c r="BB27" s="25">
        <v>1148.6</v>
      </c>
      <c r="BC27" s="21">
        <v>35.7</v>
      </c>
      <c r="BD27" s="14">
        <f t="shared" si="19"/>
        <v>3.1081316385164555</v>
      </c>
      <c r="BE27" s="20">
        <v>403.5</v>
      </c>
      <c r="BF27" s="21">
        <v>63.7</v>
      </c>
      <c r="BG27" s="14">
        <f t="shared" si="20"/>
        <v>15.786864931846345</v>
      </c>
      <c r="BH27" s="20">
        <v>1038.2</v>
      </c>
      <c r="BI27" s="32">
        <v>79.9</v>
      </c>
      <c r="BJ27" s="14">
        <f t="shared" si="21"/>
        <v>7.696012329031015</v>
      </c>
      <c r="BK27" s="33">
        <v>0</v>
      </c>
      <c r="BL27" s="33">
        <f t="shared" si="22"/>
        <v>325.9</v>
      </c>
      <c r="BM27" s="14" t="e">
        <f t="shared" si="23"/>
        <v>#DIV/0!</v>
      </c>
      <c r="BN27" s="22">
        <f t="shared" si="2"/>
        <v>-91.09999999999945</v>
      </c>
      <c r="BO27" s="22">
        <f t="shared" si="3"/>
        <v>325.9</v>
      </c>
      <c r="BP27" s="14">
        <f t="shared" si="24"/>
        <v>-357.7387486278836</v>
      </c>
      <c r="BQ27" s="6"/>
      <c r="BR27" s="23"/>
    </row>
    <row r="28" spans="1:70" ht="15.75">
      <c r="A28" s="11">
        <v>19</v>
      </c>
      <c r="B28" s="12" t="s">
        <v>45</v>
      </c>
      <c r="C28" s="13">
        <f t="shared" si="4"/>
        <v>12174.699999999999</v>
      </c>
      <c r="D28" s="14">
        <f t="shared" si="5"/>
        <v>1356.1</v>
      </c>
      <c r="E28" s="14">
        <f t="shared" si="6"/>
        <v>11.138672821506896</v>
      </c>
      <c r="F28" s="15">
        <v>1646.3</v>
      </c>
      <c r="G28" s="16">
        <v>605</v>
      </c>
      <c r="H28" s="14">
        <f t="shared" si="7"/>
        <v>36.749073680374174</v>
      </c>
      <c r="I28" s="15">
        <v>120</v>
      </c>
      <c r="J28" s="16">
        <v>27.5</v>
      </c>
      <c r="K28" s="14">
        <f t="shared" si="0"/>
        <v>22.916666666666664</v>
      </c>
      <c r="L28" s="15">
        <v>60</v>
      </c>
      <c r="M28" s="31">
        <v>49.6</v>
      </c>
      <c r="N28" s="14">
        <f t="shared" si="8"/>
        <v>82.66666666666667</v>
      </c>
      <c r="O28" s="15">
        <v>165</v>
      </c>
      <c r="P28" s="16">
        <v>0.5</v>
      </c>
      <c r="Q28" s="14">
        <f t="shared" si="9"/>
        <v>0.30303030303030304</v>
      </c>
      <c r="R28" s="15">
        <v>389.1</v>
      </c>
      <c r="S28" s="16">
        <v>8.2</v>
      </c>
      <c r="T28" s="14">
        <f t="shared" si="25"/>
        <v>2.107427396556155</v>
      </c>
      <c r="U28" s="15">
        <v>0</v>
      </c>
      <c r="V28" s="17">
        <v>0</v>
      </c>
      <c r="W28" s="14" t="e">
        <f t="shared" si="10"/>
        <v>#DIV/0!</v>
      </c>
      <c r="X28" s="15">
        <v>240</v>
      </c>
      <c r="Y28" s="17">
        <v>134.5</v>
      </c>
      <c r="Z28" s="14">
        <f t="shared" si="11"/>
        <v>56.041666666666664</v>
      </c>
      <c r="AA28" s="15">
        <v>150</v>
      </c>
      <c r="AB28" s="16">
        <v>248.2</v>
      </c>
      <c r="AC28" s="14">
        <f t="shared" si="12"/>
        <v>165.46666666666664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10528.4</v>
      </c>
      <c r="AK28" s="16">
        <v>751.1</v>
      </c>
      <c r="AL28" s="14">
        <f t="shared" si="15"/>
        <v>7.134037460582805</v>
      </c>
      <c r="AM28" s="15">
        <v>1354.2</v>
      </c>
      <c r="AN28" s="16">
        <v>338.5</v>
      </c>
      <c r="AO28" s="14">
        <f t="shared" si="16"/>
        <v>24.99630778319303</v>
      </c>
      <c r="AP28" s="15">
        <v>1560.7</v>
      </c>
      <c r="AQ28" s="16">
        <v>390.1</v>
      </c>
      <c r="AR28" s="14">
        <f t="shared" si="26"/>
        <v>24.995194464022553</v>
      </c>
      <c r="AS28" s="25">
        <v>14404.7</v>
      </c>
      <c r="AT28" s="19">
        <v>349</v>
      </c>
      <c r="AU28" s="14">
        <f>AT28/AS28*100</f>
        <v>2.422820329475796</v>
      </c>
      <c r="AV28" s="24">
        <v>1698.2</v>
      </c>
      <c r="AW28" s="19">
        <v>264.2</v>
      </c>
      <c r="AX28" s="14">
        <f t="shared" si="18"/>
        <v>15.557649275703685</v>
      </c>
      <c r="AY28" s="20">
        <v>1371.9</v>
      </c>
      <c r="AZ28" s="19">
        <v>215.5</v>
      </c>
      <c r="BA28" s="14">
        <f t="shared" si="1"/>
        <v>15.708141992856623</v>
      </c>
      <c r="BB28" s="25">
        <v>1175.7</v>
      </c>
      <c r="BC28" s="21">
        <v>0</v>
      </c>
      <c r="BD28" s="14">
        <f t="shared" si="19"/>
        <v>0</v>
      </c>
      <c r="BE28" s="20">
        <v>131.6</v>
      </c>
      <c r="BF28" s="21">
        <v>14.8</v>
      </c>
      <c r="BG28" s="14">
        <f t="shared" si="20"/>
        <v>11.246200607902738</v>
      </c>
      <c r="BH28" s="20">
        <v>11306.9</v>
      </c>
      <c r="BI28" s="19">
        <v>53.7</v>
      </c>
      <c r="BJ28" s="14">
        <f t="shared" si="21"/>
        <v>0.4749312366784884</v>
      </c>
      <c r="BK28" s="33">
        <v>0</v>
      </c>
      <c r="BL28" s="33">
        <f t="shared" si="22"/>
        <v>1007.0999999999999</v>
      </c>
      <c r="BM28" s="14" t="e">
        <f t="shared" si="23"/>
        <v>#DIV/0!</v>
      </c>
      <c r="BN28" s="22">
        <f t="shared" si="2"/>
        <v>-2230.000000000002</v>
      </c>
      <c r="BO28" s="22">
        <f t="shared" si="3"/>
        <v>1007.0999999999999</v>
      </c>
      <c r="BP28" s="14">
        <f t="shared" si="24"/>
        <v>-45.16143497757844</v>
      </c>
      <c r="BQ28" s="6"/>
      <c r="BR28" s="23"/>
    </row>
    <row r="29" spans="1:70" ht="14.25" customHeight="1">
      <c r="A29" s="68" t="s">
        <v>17</v>
      </c>
      <c r="B29" s="69"/>
      <c r="C29" s="49">
        <f>SUM(C10:C28)</f>
        <v>197645.40000000002</v>
      </c>
      <c r="D29" s="49">
        <f>SUM(D10:D28)</f>
        <v>22955.499999999996</v>
      </c>
      <c r="E29" s="35">
        <f>D29/C29*100</f>
        <v>11.614487359685576</v>
      </c>
      <c r="F29" s="49">
        <f>SUM(F10:F28)</f>
        <v>62540.20000000001</v>
      </c>
      <c r="G29" s="49">
        <f>SUM(G10:G28)</f>
        <v>10238.9</v>
      </c>
      <c r="H29" s="35">
        <f>G29/F29*100</f>
        <v>16.371709716310466</v>
      </c>
      <c r="I29" s="49">
        <f>SUM(I10:I28)</f>
        <v>23565</v>
      </c>
      <c r="J29" s="41">
        <f>SUM(J10:J28)</f>
        <v>4465.400000000001</v>
      </c>
      <c r="K29" s="30">
        <f t="shared" si="0"/>
        <v>18.949289200084873</v>
      </c>
      <c r="L29" s="41">
        <f>SUM(L10:L28)</f>
        <v>920.6</v>
      </c>
      <c r="M29" s="41">
        <f>SUM(M10:M28)</f>
        <v>210.39999999999998</v>
      </c>
      <c r="N29" s="35">
        <f>M29/L29*100</f>
        <v>22.85466000434499</v>
      </c>
      <c r="O29" s="41">
        <f>SUM(O10:O28)</f>
        <v>6111</v>
      </c>
      <c r="P29" s="41">
        <f>SUM(P10:P28)</f>
        <v>109.9</v>
      </c>
      <c r="Q29" s="35">
        <f>P29/O29*100</f>
        <v>1.798396334478809</v>
      </c>
      <c r="R29" s="41">
        <f>SUM(R10:R28)</f>
        <v>15551.1</v>
      </c>
      <c r="S29" s="41">
        <f>SUM(S10:S28)</f>
        <v>1659.5000000000002</v>
      </c>
      <c r="T29" s="35">
        <f>S29/R29*100</f>
        <v>10.671270842577053</v>
      </c>
      <c r="U29" s="41">
        <f>SUM(U10:U28)</f>
        <v>1510</v>
      </c>
      <c r="V29" s="41">
        <f>SUM(V10:V28)</f>
        <v>109.6</v>
      </c>
      <c r="W29" s="35">
        <f>V29/U29*100</f>
        <v>7.258278145695364</v>
      </c>
      <c r="X29" s="41">
        <f>SUM(X10:X28)</f>
        <v>2749</v>
      </c>
      <c r="Y29" s="41">
        <f>SUM(Y10:Y28)</f>
        <v>940.4</v>
      </c>
      <c r="Z29" s="35">
        <f>Y29/X29*100</f>
        <v>34.20880320116406</v>
      </c>
      <c r="AA29" s="41">
        <f>SUM(AA10:AA28)</f>
        <v>665</v>
      </c>
      <c r="AB29" s="41">
        <f>SUM(AB10:AB28)</f>
        <v>375.9</v>
      </c>
      <c r="AC29" s="35">
        <f>AB29/AA29*100</f>
        <v>56.52631578947368</v>
      </c>
      <c r="AD29" s="35">
        <f>SUM(AD10:AD28)</f>
        <v>0</v>
      </c>
      <c r="AE29" s="35">
        <f>SUM(AE10:AE28)</f>
        <v>0</v>
      </c>
      <c r="AF29" s="30" t="e">
        <f t="shared" si="13"/>
        <v>#DIV/0!</v>
      </c>
      <c r="AG29" s="41">
        <f>SUM(AG10:AG28)</f>
        <v>536</v>
      </c>
      <c r="AH29" s="41">
        <f>SUM(AH10:AH28)</f>
        <v>87.60000000000001</v>
      </c>
      <c r="AI29" s="30">
        <f t="shared" si="14"/>
        <v>16.343283582089555</v>
      </c>
      <c r="AJ29" s="41">
        <f>SUM(AJ10:AJ28)</f>
        <v>135105.2</v>
      </c>
      <c r="AK29" s="41">
        <f>SUM(AK10:AK28)</f>
        <v>12716.6</v>
      </c>
      <c r="AL29" s="35">
        <f>AK29/AJ29*100</f>
        <v>9.41236902798708</v>
      </c>
      <c r="AM29" s="49">
        <f>SUM(AM10:AM28)</f>
        <v>28070.300000000007</v>
      </c>
      <c r="AN29" s="41">
        <f>SUM(AN10:AN28)</f>
        <v>7017.499999999999</v>
      </c>
      <c r="AO29" s="35">
        <f>AN29/AM29*100</f>
        <v>24.99973281368563</v>
      </c>
      <c r="AP29" s="49">
        <f>SUM(AP10:AP28)</f>
        <v>15379.2</v>
      </c>
      <c r="AQ29" s="41">
        <f>SUM(AQ10:AQ28)</f>
        <v>3844.7999999999997</v>
      </c>
      <c r="AR29" s="35">
        <f>AQ29/AP29*100</f>
        <v>24.999999999999996</v>
      </c>
      <c r="AS29" s="41">
        <f>SUM(AS10:AS28)</f>
        <v>212789.00000000006</v>
      </c>
      <c r="AT29" s="41">
        <f>SUM(AT10:AT28)</f>
        <v>14750.6</v>
      </c>
      <c r="AU29" s="35">
        <f>(AT29/AS29)*100</f>
        <v>6.932031261014431</v>
      </c>
      <c r="AV29" s="41">
        <f>SUM(AV10:AV28)</f>
        <v>34885.6</v>
      </c>
      <c r="AW29" s="41">
        <f>SUM(AW10:AW28)</f>
        <v>6064.300000000001</v>
      </c>
      <c r="AX29" s="35">
        <f>AW29/AV29*100</f>
        <v>17.383390281376847</v>
      </c>
      <c r="AY29" s="41">
        <f>SUM(AY10:AY28)</f>
        <v>25365</v>
      </c>
      <c r="AZ29" s="41">
        <f>SUM(AZ10:AZ28)</f>
        <v>4138.6</v>
      </c>
      <c r="BA29" s="35">
        <f t="shared" si="1"/>
        <v>16.316183717721273</v>
      </c>
      <c r="BB29" s="41">
        <f>SUM(BB10:BB28)</f>
        <v>53961.399999999994</v>
      </c>
      <c r="BC29" s="41">
        <f>SUM(BC10:BC28)</f>
        <v>3345.2</v>
      </c>
      <c r="BD29" s="35">
        <f>BC29/BB29*100</f>
        <v>6.1992461277876405</v>
      </c>
      <c r="BE29" s="41">
        <f>SUM(BE10:BE28)</f>
        <v>39799.600000000006</v>
      </c>
      <c r="BF29" s="41">
        <f>SUM(BF10:BF28)</f>
        <v>2983.8</v>
      </c>
      <c r="BG29" s="35">
        <f>BF29/BE29*100</f>
        <v>7.497060271962532</v>
      </c>
      <c r="BH29" s="41">
        <f>SUM(BH10:BH28)</f>
        <v>80422.79999999999</v>
      </c>
      <c r="BI29" s="41">
        <f>SUM(BI10:BI28)</f>
        <v>1914.1000000000001</v>
      </c>
      <c r="BJ29" s="35">
        <f>BI29/BH29*100</f>
        <v>2.3800464544880313</v>
      </c>
      <c r="BK29" s="41">
        <f>SUM(BK10:BK28)</f>
        <v>-2702.3</v>
      </c>
      <c r="BL29" s="41">
        <f>SUM(BL10:BL28)</f>
        <v>8204.899999999998</v>
      </c>
      <c r="BM29" s="35">
        <f>BL29/BK29*100</f>
        <v>-303.6265403545127</v>
      </c>
      <c r="BN29" s="27">
        <f>SUM(BN10:BN28)</f>
        <v>-15143.6</v>
      </c>
      <c r="BO29" s="27">
        <f>SUM(BO10:BO28)</f>
        <v>8204.899999999998</v>
      </c>
      <c r="BP29" s="27">
        <f>BO29/BN29*100</f>
        <v>-54.18064396840908</v>
      </c>
      <c r="BQ29" s="6"/>
      <c r="BR29" s="23"/>
    </row>
    <row r="30" spans="3:68" ht="15.75" hidden="1">
      <c r="C30" s="28">
        <f aca="true" t="shared" si="27" ref="C30:AC30">C29-C20</f>
        <v>188102.90000000002</v>
      </c>
      <c r="D30" s="28">
        <f t="shared" si="27"/>
        <v>21600.199999999997</v>
      </c>
      <c r="E30" s="28">
        <f t="shared" si="27"/>
        <v>-2.5882896903537222</v>
      </c>
      <c r="F30" s="28">
        <f t="shared" si="27"/>
        <v>59321.40000000001</v>
      </c>
      <c r="G30" s="28">
        <f t="shared" si="27"/>
        <v>9764.699999999999</v>
      </c>
      <c r="H30" s="28">
        <f t="shared" si="27"/>
        <v>1.6395113815273188</v>
      </c>
      <c r="I30" s="28">
        <f t="shared" si="27"/>
        <v>23165</v>
      </c>
      <c r="J30" s="28">
        <f t="shared" si="27"/>
        <v>4403.6</v>
      </c>
      <c r="K30" s="28">
        <f t="shared" si="27"/>
        <v>3.499289200084874</v>
      </c>
      <c r="L30" s="28">
        <f t="shared" si="27"/>
        <v>872.6</v>
      </c>
      <c r="M30" s="28">
        <f t="shared" si="27"/>
        <v>208.59999999999997</v>
      </c>
      <c r="N30" s="28">
        <f t="shared" si="27"/>
        <v>19.10466000434499</v>
      </c>
      <c r="O30" s="28">
        <f t="shared" si="27"/>
        <v>5576</v>
      </c>
      <c r="P30" s="28">
        <f t="shared" si="27"/>
        <v>96.2</v>
      </c>
      <c r="Q30" s="28">
        <f t="shared" si="27"/>
        <v>-0.7623513290725925</v>
      </c>
      <c r="R30" s="28">
        <f t="shared" si="27"/>
        <v>14654.1</v>
      </c>
      <c r="S30" s="28">
        <f t="shared" si="27"/>
        <v>1600.7000000000003</v>
      </c>
      <c r="T30" s="28">
        <f t="shared" si="27"/>
        <v>4.11608689608876</v>
      </c>
      <c r="U30" s="28">
        <f t="shared" si="27"/>
        <v>1510</v>
      </c>
      <c r="V30" s="28">
        <f t="shared" si="27"/>
        <v>109.6</v>
      </c>
      <c r="W30" s="28" t="e">
        <f t="shared" si="27"/>
        <v>#DIV/0!</v>
      </c>
      <c r="X30" s="28">
        <f t="shared" si="27"/>
        <v>2499</v>
      </c>
      <c r="Y30" s="28">
        <f t="shared" si="27"/>
        <v>808</v>
      </c>
      <c r="Z30" s="28">
        <f t="shared" si="27"/>
        <v>-18.75119679883595</v>
      </c>
      <c r="AA30" s="28">
        <f t="shared" si="27"/>
        <v>360</v>
      </c>
      <c r="AB30" s="28">
        <f t="shared" si="27"/>
        <v>337.9</v>
      </c>
      <c r="AC30" s="28">
        <f t="shared" si="27"/>
        <v>44.06729939603105</v>
      </c>
      <c r="AD30" s="28"/>
      <c r="AE30" s="28"/>
      <c r="AF30" s="14" t="e">
        <f t="shared" si="13"/>
        <v>#DIV/0!</v>
      </c>
      <c r="AG30" s="28">
        <f aca="true" t="shared" si="28" ref="AG30:BP30">AG29-AG20</f>
        <v>520</v>
      </c>
      <c r="AH30" s="28">
        <f t="shared" si="28"/>
        <v>87.4</v>
      </c>
      <c r="AI30" s="14">
        <f t="shared" si="14"/>
        <v>16.80769230769231</v>
      </c>
      <c r="AJ30" s="28">
        <f t="shared" si="28"/>
        <v>128781.50000000001</v>
      </c>
      <c r="AK30" s="28">
        <f t="shared" si="28"/>
        <v>11835.5</v>
      </c>
      <c r="AL30" s="28">
        <f t="shared" si="28"/>
        <v>-4.520929515587095</v>
      </c>
      <c r="AM30" s="28">
        <f t="shared" si="28"/>
        <v>24725.300000000007</v>
      </c>
      <c r="AN30" s="28">
        <f t="shared" si="28"/>
        <v>6181.199999999999</v>
      </c>
      <c r="AO30" s="28">
        <f t="shared" si="28"/>
        <v>-0.0017619546252838347</v>
      </c>
      <c r="AP30" s="28">
        <f t="shared" si="28"/>
        <v>15379.2</v>
      </c>
      <c r="AQ30" s="28">
        <f t="shared" si="28"/>
        <v>3844.7999999999997</v>
      </c>
      <c r="AR30" s="28" t="e">
        <f t="shared" si="28"/>
        <v>#DIV/0!</v>
      </c>
      <c r="AS30" s="28">
        <f t="shared" si="28"/>
        <v>203317.90000000005</v>
      </c>
      <c r="AT30" s="28">
        <f t="shared" si="28"/>
        <v>14024.4</v>
      </c>
      <c r="AU30" s="28">
        <f t="shared" si="28"/>
        <v>-0.7355047168550879</v>
      </c>
      <c r="AV30" s="28">
        <f t="shared" si="28"/>
        <v>32694.5</v>
      </c>
      <c r="AW30" s="28">
        <f t="shared" si="28"/>
        <v>5662.9000000000015</v>
      </c>
      <c r="AX30" s="28">
        <f t="shared" si="28"/>
        <v>-0.9361752336612597</v>
      </c>
      <c r="AY30" s="28">
        <f t="shared" si="28"/>
        <v>23858.3</v>
      </c>
      <c r="AZ30" s="28">
        <f t="shared" si="28"/>
        <v>3880.0000000000005</v>
      </c>
      <c r="BA30" s="28">
        <f t="shared" si="28"/>
        <v>-0.8471533765907999</v>
      </c>
      <c r="BB30" s="28">
        <f t="shared" si="28"/>
        <v>50279.7</v>
      </c>
      <c r="BC30" s="28">
        <f t="shared" si="28"/>
        <v>3285.2</v>
      </c>
      <c r="BD30" s="28">
        <f t="shared" si="28"/>
        <v>4.569564187379677</v>
      </c>
      <c r="BE30" s="28">
        <f t="shared" si="28"/>
        <v>39340.200000000004</v>
      </c>
      <c r="BF30" s="28">
        <f t="shared" si="28"/>
        <v>2941.1000000000004</v>
      </c>
      <c r="BG30" s="28">
        <f t="shared" si="28"/>
        <v>-1.7976719875063427</v>
      </c>
      <c r="BH30" s="28">
        <f t="shared" si="28"/>
        <v>77675.09999999999</v>
      </c>
      <c r="BI30" s="28">
        <f t="shared" si="28"/>
        <v>1790.7</v>
      </c>
      <c r="BJ30" s="28">
        <f t="shared" si="28"/>
        <v>-2.1109824060134796</v>
      </c>
      <c r="BK30" s="28">
        <f>BK29-BK20</f>
        <v>-3565.6000000000004</v>
      </c>
      <c r="BL30" s="28">
        <f>BL29-BL20</f>
        <v>7575.799999999997</v>
      </c>
      <c r="BM30" s="28">
        <f>BM29-BM20</f>
        <v>-376.49807979619</v>
      </c>
      <c r="BN30" s="28">
        <f t="shared" si="28"/>
        <v>-15215</v>
      </c>
      <c r="BO30" s="28">
        <f t="shared" si="28"/>
        <v>7575.799999999997</v>
      </c>
      <c r="BP30" s="28">
        <f t="shared" si="28"/>
        <v>-935.2730809432034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R1:T1"/>
    <mergeCell ref="C2:T2"/>
    <mergeCell ref="C4:E7"/>
    <mergeCell ref="F4:AR4"/>
    <mergeCell ref="F5:H7"/>
    <mergeCell ref="I5:AI5"/>
    <mergeCell ref="L6:N7"/>
    <mergeCell ref="U6:W7"/>
    <mergeCell ref="AM5:AR5"/>
    <mergeCell ref="BN4:BP7"/>
    <mergeCell ref="BE5:BG7"/>
    <mergeCell ref="BH5:BJ7"/>
    <mergeCell ref="AV4:BJ4"/>
    <mergeCell ref="BB5:BD7"/>
    <mergeCell ref="AV5:AX7"/>
    <mergeCell ref="AY6:BA7"/>
    <mergeCell ref="AY5:BA5"/>
    <mergeCell ref="BK4:BM7"/>
    <mergeCell ref="A29:B29"/>
    <mergeCell ref="AG6:AI7"/>
    <mergeCell ref="AM6:AO7"/>
    <mergeCell ref="B4:B8"/>
    <mergeCell ref="A4:A8"/>
    <mergeCell ref="R6:T7"/>
    <mergeCell ref="I6:K7"/>
    <mergeCell ref="O6:Q7"/>
    <mergeCell ref="X6:Z7"/>
    <mergeCell ref="AJ5:AL7"/>
    <mergeCell ref="AS4:AU7"/>
    <mergeCell ref="AA6:AC7"/>
    <mergeCell ref="AD6:AF7"/>
    <mergeCell ref="AP6:AR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vur_finance1</cp:lastModifiedBy>
  <cp:lastPrinted>2020-02-11T07:17:39Z</cp:lastPrinted>
  <dcterms:created xsi:type="dcterms:W3CDTF">2013-04-03T10:22:22Z</dcterms:created>
  <dcterms:modified xsi:type="dcterms:W3CDTF">2020-04-07T10:06:05Z</dcterms:modified>
  <cp:category/>
  <cp:version/>
  <cp:contentType/>
  <cp:contentStatus/>
</cp:coreProperties>
</file>